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233\05_産業振興課\01_農政係\農政係\65  災害\R7.1豪雪被害\2 町要綱\各種様式\"/>
    </mc:Choice>
  </mc:AlternateContent>
  <xr:revisionPtr revIDLastSave="0" documentId="13_ncr:1_{241BD764-BBC4-4FA1-B9DB-6138091CAC7C}" xr6:coauthVersionLast="36" xr6:coauthVersionMax="36" xr10:uidLastSave="{00000000-0000-0000-0000-000000000000}"/>
  <bookViews>
    <workbookView xWindow="0" yWindow="0" windowWidth="25215" windowHeight="11610" xr2:uid="{00000000-000D-0000-FFFF-FFFF00000000}"/>
  </bookViews>
  <sheets>
    <sheet name="融雪剤（樹園地） " sheetId="10" r:id="rId1"/>
    <sheet name="農薬" sheetId="12" r:id="rId2"/>
    <sheet name="補植用苗木" sheetId="11" r:id="rId3"/>
  </sheets>
  <definedNames>
    <definedName name="_xlnm._FilterDatabase" localSheetId="1" hidden="1">農薬!$B$5:$X$5</definedName>
    <definedName name="_xlnm._FilterDatabase" localSheetId="2" hidden="1">補植用苗木!$B$5:$W$5</definedName>
    <definedName name="_xlnm._FilterDatabase" localSheetId="0" hidden="1">'融雪剤（樹園地） '!$B$5:$AA$5</definedName>
    <definedName name="_xlnm.Print_Area" localSheetId="1">農薬!$A$1:$X$46</definedName>
    <definedName name="_xlnm.Print_Area" localSheetId="2">補植用苗木!$A$1:$W$46</definedName>
    <definedName name="_xlnm.Print_Area" localSheetId="0">'融雪剤（樹園地） '!$A$1:$AA$46</definedName>
  </definedNames>
  <calcPr calcId="191029"/>
</workbook>
</file>

<file path=xl/calcChain.xml><?xml version="1.0" encoding="utf-8"?>
<calcChain xmlns="http://schemas.openxmlformats.org/spreadsheetml/2006/main">
  <c r="U8" i="12" l="1"/>
  <c r="V8" i="12"/>
  <c r="U9" i="12"/>
  <c r="V9" i="12"/>
  <c r="W9" i="12" s="1"/>
  <c r="U10" i="12"/>
  <c r="W10" i="12" s="1"/>
  <c r="V10" i="12"/>
  <c r="U11" i="12"/>
  <c r="V11" i="12"/>
  <c r="W11" i="12" s="1"/>
  <c r="U12" i="12"/>
  <c r="V12" i="12"/>
  <c r="U13" i="12"/>
  <c r="V13" i="12"/>
  <c r="U14" i="12"/>
  <c r="V14" i="12"/>
  <c r="U15" i="12"/>
  <c r="V15" i="12"/>
  <c r="W15" i="12" s="1"/>
  <c r="U16" i="12"/>
  <c r="W16" i="12" s="1"/>
  <c r="V16" i="12"/>
  <c r="U17" i="12"/>
  <c r="V17" i="12"/>
  <c r="W17" i="12" s="1"/>
  <c r="U18" i="12"/>
  <c r="V18" i="12"/>
  <c r="U19" i="12"/>
  <c r="V19" i="12"/>
  <c r="U20" i="12"/>
  <c r="V20" i="12"/>
  <c r="U21" i="12"/>
  <c r="V21" i="12"/>
  <c r="W21" i="12" s="1"/>
  <c r="U22" i="12"/>
  <c r="W22" i="12" s="1"/>
  <c r="V22" i="12"/>
  <c r="U23" i="12"/>
  <c r="V23" i="12"/>
  <c r="W23" i="12" s="1"/>
  <c r="U24" i="12"/>
  <c r="V24" i="12"/>
  <c r="U25" i="12"/>
  <c r="V25" i="12"/>
  <c r="U26" i="12"/>
  <c r="V26" i="12"/>
  <c r="U27" i="12"/>
  <c r="V27" i="12"/>
  <c r="W27" i="12" s="1"/>
  <c r="U28" i="12"/>
  <c r="W28" i="12" s="1"/>
  <c r="V28" i="12"/>
  <c r="U29" i="12"/>
  <c r="V29" i="12"/>
  <c r="W29" i="12" s="1"/>
  <c r="U30" i="12"/>
  <c r="V30" i="12"/>
  <c r="U31" i="12"/>
  <c r="V31" i="12"/>
  <c r="U32" i="12"/>
  <c r="V32" i="12"/>
  <c r="U33" i="12"/>
  <c r="V33" i="12"/>
  <c r="W33" i="12" s="1"/>
  <c r="U34" i="12"/>
  <c r="W34" i="12" s="1"/>
  <c r="V34" i="12"/>
  <c r="U35" i="12"/>
  <c r="V35" i="12"/>
  <c r="W35" i="12" s="1"/>
  <c r="U36" i="12"/>
  <c r="V36" i="12"/>
  <c r="U37" i="12"/>
  <c r="V37" i="12"/>
  <c r="U38" i="12"/>
  <c r="V38" i="12"/>
  <c r="U39" i="12"/>
  <c r="V39" i="12"/>
  <c r="W39" i="12" s="1"/>
  <c r="U40" i="12"/>
  <c r="W40" i="12" s="1"/>
  <c r="V40" i="12"/>
  <c r="U41" i="12"/>
  <c r="V41" i="12"/>
  <c r="W41" i="12" s="1"/>
  <c r="U42" i="12"/>
  <c r="V42" i="12"/>
  <c r="U43" i="12"/>
  <c r="V43" i="12"/>
  <c r="W43" i="12" s="1"/>
  <c r="U44" i="12"/>
  <c r="V44" i="12"/>
  <c r="U45" i="12"/>
  <c r="V45" i="12"/>
  <c r="W45" i="12" s="1"/>
  <c r="W8" i="12"/>
  <c r="W12" i="12"/>
  <c r="W13" i="12"/>
  <c r="W14" i="12"/>
  <c r="W18" i="12"/>
  <c r="W19" i="12"/>
  <c r="W20" i="12"/>
  <c r="W24" i="12"/>
  <c r="W25" i="12"/>
  <c r="W26" i="12"/>
  <c r="W30" i="12"/>
  <c r="W31" i="12"/>
  <c r="W32" i="12"/>
  <c r="W36" i="12"/>
  <c r="W37" i="12"/>
  <c r="W38" i="12"/>
  <c r="W42" i="12"/>
  <c r="W44" i="12"/>
  <c r="R7" i="12"/>
  <c r="S7" i="12" s="1"/>
  <c r="R8" i="12"/>
  <c r="S8" i="12" s="1"/>
  <c r="R9" i="12"/>
  <c r="S9" i="12" s="1"/>
  <c r="R10" i="12"/>
  <c r="R11" i="12"/>
  <c r="R12" i="12"/>
  <c r="R13" i="12"/>
  <c r="R14" i="12"/>
  <c r="S14" i="12" s="1"/>
  <c r="R15" i="12"/>
  <c r="S15" i="12" s="1"/>
  <c r="R16" i="12"/>
  <c r="R17" i="12"/>
  <c r="R18" i="12"/>
  <c r="R19" i="12"/>
  <c r="R20" i="12"/>
  <c r="S20" i="12" s="1"/>
  <c r="R21" i="12"/>
  <c r="S21" i="12" s="1"/>
  <c r="R22" i="12"/>
  <c r="R23" i="12"/>
  <c r="R24" i="12"/>
  <c r="R25" i="12"/>
  <c r="R26" i="12"/>
  <c r="S26" i="12" s="1"/>
  <c r="R27" i="12"/>
  <c r="S27" i="12" s="1"/>
  <c r="R28" i="12"/>
  <c r="R29" i="12"/>
  <c r="R30" i="12"/>
  <c r="R31" i="12"/>
  <c r="R32" i="12"/>
  <c r="S32" i="12" s="1"/>
  <c r="R33" i="12"/>
  <c r="S33" i="12" s="1"/>
  <c r="R34" i="12"/>
  <c r="R35" i="12"/>
  <c r="R36" i="12"/>
  <c r="R37" i="12"/>
  <c r="R38" i="12"/>
  <c r="S38" i="12" s="1"/>
  <c r="R39" i="12"/>
  <c r="S39" i="12" s="1"/>
  <c r="R40" i="12"/>
  <c r="R41" i="12"/>
  <c r="R42" i="12"/>
  <c r="R43" i="12"/>
  <c r="R44" i="12"/>
  <c r="S44" i="12" s="1"/>
  <c r="R45" i="12"/>
  <c r="S45" i="12" s="1"/>
  <c r="R6" i="12"/>
  <c r="S6" i="12" s="1"/>
  <c r="T9" i="12"/>
  <c r="S10" i="12"/>
  <c r="T10" i="12"/>
  <c r="S11" i="12"/>
  <c r="T11" i="12"/>
  <c r="S12" i="12"/>
  <c r="T12" i="12"/>
  <c r="S13" i="12"/>
  <c r="T13" i="12"/>
  <c r="T15" i="12"/>
  <c r="S16" i="12"/>
  <c r="T16" i="12"/>
  <c r="S17" i="12"/>
  <c r="T17" i="12"/>
  <c r="S18" i="12"/>
  <c r="T18" i="12"/>
  <c r="S19" i="12"/>
  <c r="T19" i="12"/>
  <c r="T21" i="12"/>
  <c r="S22" i="12"/>
  <c r="T22" i="12"/>
  <c r="S23" i="12"/>
  <c r="T23" i="12"/>
  <c r="S24" i="12"/>
  <c r="T24" i="12"/>
  <c r="S25" i="12"/>
  <c r="T25" i="12"/>
  <c r="T27" i="12"/>
  <c r="S28" i="12"/>
  <c r="T28" i="12"/>
  <c r="S29" i="12"/>
  <c r="T29" i="12"/>
  <c r="S30" i="12"/>
  <c r="T30" i="12"/>
  <c r="S31" i="12"/>
  <c r="T31" i="12"/>
  <c r="T33" i="12"/>
  <c r="S34" i="12"/>
  <c r="T34" i="12"/>
  <c r="S35" i="12"/>
  <c r="T35" i="12"/>
  <c r="S36" i="12"/>
  <c r="T36" i="12"/>
  <c r="S37" i="12"/>
  <c r="T37" i="12"/>
  <c r="T39" i="12"/>
  <c r="S40" i="12"/>
  <c r="T40" i="12"/>
  <c r="S41" i="12"/>
  <c r="T41" i="12"/>
  <c r="S42" i="12"/>
  <c r="T42" i="12"/>
  <c r="S43" i="12"/>
  <c r="T43" i="12"/>
  <c r="T45" i="12"/>
  <c r="T6" i="12"/>
  <c r="U7" i="10"/>
  <c r="V7" i="10"/>
  <c r="U8" i="10"/>
  <c r="V8" i="10"/>
  <c r="U9" i="10"/>
  <c r="V9" i="10"/>
  <c r="U10" i="10"/>
  <c r="V10" i="10"/>
  <c r="U11" i="10"/>
  <c r="V11" i="10"/>
  <c r="U12" i="10"/>
  <c r="V12" i="10"/>
  <c r="U13" i="10"/>
  <c r="V13" i="10"/>
  <c r="U14" i="10"/>
  <c r="V14" i="10"/>
  <c r="U15" i="10"/>
  <c r="V15" i="10"/>
  <c r="U16" i="10"/>
  <c r="V16" i="10"/>
  <c r="U17" i="10"/>
  <c r="V17" i="10"/>
  <c r="U18" i="10"/>
  <c r="V18" i="10"/>
  <c r="U19" i="10"/>
  <c r="V19" i="10"/>
  <c r="U20" i="10"/>
  <c r="V20" i="10"/>
  <c r="U21" i="10"/>
  <c r="V21" i="10"/>
  <c r="U22" i="10"/>
  <c r="V22" i="10"/>
  <c r="U23" i="10"/>
  <c r="V23" i="10"/>
  <c r="U24" i="10"/>
  <c r="V24" i="10"/>
  <c r="U25" i="10"/>
  <c r="V25" i="10"/>
  <c r="U26" i="10"/>
  <c r="V26" i="10"/>
  <c r="U27" i="10"/>
  <c r="V27" i="10"/>
  <c r="U28" i="10"/>
  <c r="V28" i="10"/>
  <c r="U29" i="10"/>
  <c r="V29" i="10"/>
  <c r="U30" i="10"/>
  <c r="V30" i="10"/>
  <c r="U31" i="10"/>
  <c r="V31" i="10"/>
  <c r="U32" i="10"/>
  <c r="V32" i="10"/>
  <c r="U33" i="10"/>
  <c r="V33" i="10"/>
  <c r="U34" i="10"/>
  <c r="V34" i="10"/>
  <c r="U35" i="10"/>
  <c r="V35" i="10"/>
  <c r="U36" i="10"/>
  <c r="V36" i="10"/>
  <c r="U37" i="10"/>
  <c r="V37" i="10"/>
  <c r="U38" i="10"/>
  <c r="V38" i="10"/>
  <c r="U39" i="10"/>
  <c r="V39" i="10"/>
  <c r="U40" i="10"/>
  <c r="V40" i="10"/>
  <c r="U41" i="10"/>
  <c r="V41" i="10"/>
  <c r="U42" i="10"/>
  <c r="V42" i="10"/>
  <c r="U43" i="10"/>
  <c r="V43" i="10"/>
  <c r="U44" i="10"/>
  <c r="V44" i="10"/>
  <c r="U45" i="10"/>
  <c r="V45" i="10"/>
  <c r="V6" i="10"/>
  <c r="U6" i="10"/>
  <c r="R7" i="11"/>
  <c r="S7" i="11"/>
  <c r="R8" i="11"/>
  <c r="S8" i="11"/>
  <c r="R9" i="11"/>
  <c r="S9" i="11"/>
  <c r="R10" i="11"/>
  <c r="S10" i="11"/>
  <c r="R11" i="11"/>
  <c r="S11" i="11"/>
  <c r="R12" i="11"/>
  <c r="S12" i="11"/>
  <c r="R13" i="11"/>
  <c r="S13" i="11"/>
  <c r="R14" i="11"/>
  <c r="S14" i="11"/>
  <c r="R15" i="11"/>
  <c r="S15" i="11"/>
  <c r="R16" i="11"/>
  <c r="S16" i="11"/>
  <c r="R17" i="11"/>
  <c r="S17" i="11"/>
  <c r="R18" i="11"/>
  <c r="S18" i="11"/>
  <c r="R19" i="11"/>
  <c r="S19" i="11"/>
  <c r="R20" i="11"/>
  <c r="S20" i="11"/>
  <c r="R21" i="11"/>
  <c r="S21" i="11"/>
  <c r="R22" i="11"/>
  <c r="S22" i="11"/>
  <c r="R23" i="11"/>
  <c r="S23" i="11"/>
  <c r="R24" i="11"/>
  <c r="S24" i="11"/>
  <c r="R25" i="11"/>
  <c r="S25" i="11"/>
  <c r="R26" i="11"/>
  <c r="S26" i="11"/>
  <c r="R27" i="11"/>
  <c r="S27" i="11"/>
  <c r="R28" i="11"/>
  <c r="S28" i="11"/>
  <c r="R29" i="11"/>
  <c r="S29" i="11"/>
  <c r="R30" i="11"/>
  <c r="S30" i="11"/>
  <c r="R31" i="11"/>
  <c r="S31" i="11"/>
  <c r="R32" i="11"/>
  <c r="S32" i="11"/>
  <c r="R33" i="11"/>
  <c r="S33" i="11"/>
  <c r="R34" i="11"/>
  <c r="S34" i="11"/>
  <c r="R35" i="11"/>
  <c r="S35" i="11"/>
  <c r="R36" i="11"/>
  <c r="S36" i="11"/>
  <c r="R37" i="11"/>
  <c r="S37" i="11"/>
  <c r="R38" i="11"/>
  <c r="S38" i="11"/>
  <c r="R39" i="11"/>
  <c r="S39" i="11"/>
  <c r="R40" i="11"/>
  <c r="S40" i="11"/>
  <c r="R41" i="11"/>
  <c r="S41" i="11"/>
  <c r="R42" i="11"/>
  <c r="S42" i="11"/>
  <c r="R43" i="11"/>
  <c r="S43" i="11"/>
  <c r="R44" i="11"/>
  <c r="S44" i="11"/>
  <c r="R45" i="11"/>
  <c r="S45" i="11"/>
  <c r="S6" i="11"/>
  <c r="R6" i="11"/>
  <c r="N6" i="12"/>
  <c r="P6" i="12" s="1"/>
  <c r="M6" i="12"/>
  <c r="E57" i="12"/>
  <c r="E56" i="12"/>
  <c r="E55" i="12"/>
  <c r="E54" i="12"/>
  <c r="E53" i="12"/>
  <c r="P52" i="12"/>
  <c r="O52" i="12"/>
  <c r="N52" i="12"/>
  <c r="M52" i="12"/>
  <c r="K52" i="12"/>
  <c r="J52" i="12"/>
  <c r="E52" i="12"/>
  <c r="P51" i="12"/>
  <c r="O51" i="12"/>
  <c r="N51" i="12"/>
  <c r="M51" i="12"/>
  <c r="K51" i="12"/>
  <c r="J51" i="12"/>
  <c r="E51" i="12"/>
  <c r="P50" i="12"/>
  <c r="O50" i="12"/>
  <c r="N50" i="12"/>
  <c r="M50" i="12"/>
  <c r="K50" i="12"/>
  <c r="J50" i="12"/>
  <c r="E50" i="12"/>
  <c r="P49" i="12"/>
  <c r="O49" i="12"/>
  <c r="N49" i="12"/>
  <c r="M49" i="12"/>
  <c r="K49" i="12"/>
  <c r="K53" i="12" s="1"/>
  <c r="J49" i="12"/>
  <c r="J53" i="12" s="1"/>
  <c r="E49" i="12"/>
  <c r="J46" i="12"/>
  <c r="G46" i="12"/>
  <c r="F46" i="12"/>
  <c r="N45" i="12"/>
  <c r="O45" i="12" s="1"/>
  <c r="M45" i="12"/>
  <c r="N44" i="12"/>
  <c r="O44" i="12" s="1"/>
  <c r="M44" i="12"/>
  <c r="N43" i="12"/>
  <c r="O43" i="12" s="1"/>
  <c r="M43" i="12"/>
  <c r="N42" i="12"/>
  <c r="O42" i="12" s="1"/>
  <c r="M42" i="12"/>
  <c r="N41" i="12"/>
  <c r="O41" i="12" s="1"/>
  <c r="M41" i="12"/>
  <c r="N40" i="12"/>
  <c r="O40" i="12" s="1"/>
  <c r="M40" i="12"/>
  <c r="N39" i="12"/>
  <c r="O39" i="12" s="1"/>
  <c r="M39" i="12"/>
  <c r="N38" i="12"/>
  <c r="O38" i="12" s="1"/>
  <c r="M38" i="12"/>
  <c r="N37" i="12"/>
  <c r="O37" i="12" s="1"/>
  <c r="M37" i="12"/>
  <c r="N36" i="12"/>
  <c r="O36" i="12" s="1"/>
  <c r="M36" i="12"/>
  <c r="N35" i="12"/>
  <c r="O35" i="12" s="1"/>
  <c r="M35" i="12"/>
  <c r="N34" i="12"/>
  <c r="O34" i="12" s="1"/>
  <c r="M34" i="12"/>
  <c r="N33" i="12"/>
  <c r="O33" i="12" s="1"/>
  <c r="M33" i="12"/>
  <c r="N32" i="12"/>
  <c r="O32" i="12" s="1"/>
  <c r="M32" i="12"/>
  <c r="N31" i="12"/>
  <c r="O31" i="12" s="1"/>
  <c r="M31" i="12"/>
  <c r="N30" i="12"/>
  <c r="O30" i="12" s="1"/>
  <c r="M30" i="12"/>
  <c r="N29" i="12"/>
  <c r="O29" i="12" s="1"/>
  <c r="M29" i="12"/>
  <c r="N28" i="12"/>
  <c r="O28" i="12" s="1"/>
  <c r="M28" i="12"/>
  <c r="N27" i="12"/>
  <c r="O27" i="12" s="1"/>
  <c r="M27" i="12"/>
  <c r="N26" i="12"/>
  <c r="O26" i="12" s="1"/>
  <c r="M26" i="12"/>
  <c r="N25" i="12"/>
  <c r="O25" i="12" s="1"/>
  <c r="M25" i="12"/>
  <c r="N24" i="12"/>
  <c r="O24" i="12" s="1"/>
  <c r="M24" i="12"/>
  <c r="N23" i="12"/>
  <c r="O23" i="12" s="1"/>
  <c r="M23" i="12"/>
  <c r="N22" i="12"/>
  <c r="O22" i="12" s="1"/>
  <c r="M22" i="12"/>
  <c r="N21" i="12"/>
  <c r="O21" i="12" s="1"/>
  <c r="M21" i="12"/>
  <c r="N20" i="12"/>
  <c r="O20" i="12" s="1"/>
  <c r="M20" i="12"/>
  <c r="N19" i="12"/>
  <c r="O19" i="12" s="1"/>
  <c r="M19" i="12"/>
  <c r="N18" i="12"/>
  <c r="O18" i="12" s="1"/>
  <c r="M18" i="12"/>
  <c r="N17" i="12"/>
  <c r="O17" i="12" s="1"/>
  <c r="M17" i="12"/>
  <c r="N16" i="12"/>
  <c r="O16" i="12" s="1"/>
  <c r="M16" i="12"/>
  <c r="N15" i="12"/>
  <c r="O15" i="12" s="1"/>
  <c r="M15" i="12"/>
  <c r="N14" i="12"/>
  <c r="O14" i="12" s="1"/>
  <c r="M14" i="12"/>
  <c r="N13" i="12"/>
  <c r="O13" i="12" s="1"/>
  <c r="M13" i="12"/>
  <c r="N12" i="12"/>
  <c r="O12" i="12" s="1"/>
  <c r="M12" i="12"/>
  <c r="N11" i="12"/>
  <c r="O11" i="12" s="1"/>
  <c r="M11" i="12"/>
  <c r="N10" i="12"/>
  <c r="O10" i="12" s="1"/>
  <c r="M10" i="12"/>
  <c r="N9" i="12"/>
  <c r="O9" i="12" s="1"/>
  <c r="M9" i="12"/>
  <c r="N8" i="12"/>
  <c r="O8" i="12" s="1"/>
  <c r="M8" i="12"/>
  <c r="N7" i="12"/>
  <c r="O7" i="12" s="1"/>
  <c r="M7" i="12"/>
  <c r="S6" i="10"/>
  <c r="T7" i="12" l="1"/>
  <c r="U7" i="12"/>
  <c r="V6" i="12"/>
  <c r="M46" i="12"/>
  <c r="S46" i="12"/>
  <c r="T44" i="12"/>
  <c r="T38" i="12"/>
  <c r="T32" i="12"/>
  <c r="T26" i="12"/>
  <c r="T20" i="12"/>
  <c r="T14" i="12"/>
  <c r="T8" i="12"/>
  <c r="P45" i="12"/>
  <c r="P42" i="12"/>
  <c r="P39" i="12"/>
  <c r="P36" i="12"/>
  <c r="P33" i="12"/>
  <c r="P30" i="12"/>
  <c r="P27" i="12"/>
  <c r="P24" i="12"/>
  <c r="P21" i="12"/>
  <c r="P18" i="12"/>
  <c r="P15" i="12"/>
  <c r="P12" i="12"/>
  <c r="P46" i="12" s="1"/>
  <c r="P9" i="12"/>
  <c r="P44" i="12"/>
  <c r="P41" i="12"/>
  <c r="P38" i="12"/>
  <c r="P35" i="12"/>
  <c r="P32" i="12"/>
  <c r="P29" i="12"/>
  <c r="P26" i="12"/>
  <c r="P23" i="12"/>
  <c r="P20" i="12"/>
  <c r="P17" i="12"/>
  <c r="P14" i="12"/>
  <c r="P11" i="12"/>
  <c r="P8" i="12"/>
  <c r="O6" i="12"/>
  <c r="U6" i="12" s="1"/>
  <c r="P43" i="12"/>
  <c r="P40" i="12"/>
  <c r="P37" i="12"/>
  <c r="P34" i="12"/>
  <c r="P31" i="12"/>
  <c r="P28" i="12"/>
  <c r="P25" i="12"/>
  <c r="P22" i="12"/>
  <c r="P19" i="12"/>
  <c r="P16" i="12"/>
  <c r="P13" i="12"/>
  <c r="P10" i="12"/>
  <c r="P7" i="12"/>
  <c r="N46" i="12"/>
  <c r="Q51" i="12"/>
  <c r="P53" i="12"/>
  <c r="Q49" i="12"/>
  <c r="O53" i="12"/>
  <c r="Q50" i="12"/>
  <c r="Q52" i="12"/>
  <c r="M53" i="12"/>
  <c r="N53" i="12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21" i="10"/>
  <c r="R22" i="10"/>
  <c r="R23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6" i="10"/>
  <c r="O6" i="10"/>
  <c r="T46" i="12" l="1"/>
  <c r="V7" i="12"/>
  <c r="V46" i="12" s="1"/>
  <c r="W6" i="12"/>
  <c r="U46" i="12"/>
  <c r="Q53" i="12"/>
  <c r="O46" i="12"/>
  <c r="AE7" i="10"/>
  <c r="AE6" i="10"/>
  <c r="W7" i="10"/>
  <c r="W9" i="10"/>
  <c r="W10" i="10"/>
  <c r="W11" i="10"/>
  <c r="W12" i="10"/>
  <c r="W13" i="10"/>
  <c r="W14" i="10"/>
  <c r="W15" i="10"/>
  <c r="W16" i="10"/>
  <c r="W17" i="10"/>
  <c r="W18" i="10"/>
  <c r="W19" i="10"/>
  <c r="W20" i="10"/>
  <c r="W21" i="10"/>
  <c r="W22" i="10"/>
  <c r="W23" i="10"/>
  <c r="W24" i="10"/>
  <c r="W25" i="10"/>
  <c r="W26" i="10"/>
  <c r="W27" i="10"/>
  <c r="W28" i="10"/>
  <c r="W29" i="10"/>
  <c r="W30" i="10"/>
  <c r="W31" i="10"/>
  <c r="W32" i="10"/>
  <c r="W33" i="10"/>
  <c r="W34" i="10"/>
  <c r="W35" i="10"/>
  <c r="W36" i="10"/>
  <c r="W37" i="10"/>
  <c r="W38" i="10"/>
  <c r="W39" i="10"/>
  <c r="W40" i="10"/>
  <c r="W41" i="10"/>
  <c r="W42" i="10"/>
  <c r="W43" i="10"/>
  <c r="W44" i="10"/>
  <c r="W45" i="10"/>
  <c r="W6" i="10"/>
  <c r="Q7" i="10"/>
  <c r="Q8" i="10"/>
  <c r="Q9" i="10"/>
  <c r="Q10" i="10"/>
  <c r="Q11" i="10"/>
  <c r="Q12" i="10"/>
  <c r="Q13" i="10"/>
  <c r="Q14" i="10"/>
  <c r="Q15" i="10"/>
  <c r="Q16" i="10"/>
  <c r="Q17" i="10"/>
  <c r="Q18" i="10"/>
  <c r="Q19" i="10"/>
  <c r="Q20" i="10"/>
  <c r="Q21" i="10"/>
  <c r="Q22" i="10"/>
  <c r="Q23" i="10"/>
  <c r="Q24" i="10"/>
  <c r="Q25" i="10"/>
  <c r="Q26" i="10"/>
  <c r="Q27" i="10"/>
  <c r="Q28" i="10"/>
  <c r="Q29" i="10"/>
  <c r="Q30" i="10"/>
  <c r="Q31" i="10"/>
  <c r="Q32" i="10"/>
  <c r="Q33" i="10"/>
  <c r="Q34" i="10"/>
  <c r="Q35" i="10"/>
  <c r="Q36" i="10"/>
  <c r="Q37" i="10"/>
  <c r="Q38" i="10"/>
  <c r="Q39" i="10"/>
  <c r="Q40" i="10"/>
  <c r="Q41" i="10"/>
  <c r="Q42" i="10"/>
  <c r="Q43" i="10"/>
  <c r="Q44" i="10"/>
  <c r="Q45" i="10"/>
  <c r="Q6" i="10"/>
  <c r="T7" i="11"/>
  <c r="U7" i="11"/>
  <c r="T8" i="11"/>
  <c r="U8" i="11"/>
  <c r="T9" i="11"/>
  <c r="U9" i="11"/>
  <c r="T10" i="11"/>
  <c r="U10" i="11"/>
  <c r="T11" i="11"/>
  <c r="U11" i="11"/>
  <c r="T12" i="11"/>
  <c r="U12" i="11"/>
  <c r="T13" i="11"/>
  <c r="U13" i="11"/>
  <c r="T14" i="11"/>
  <c r="U14" i="11"/>
  <c r="T15" i="11"/>
  <c r="U15" i="11"/>
  <c r="T16" i="11"/>
  <c r="U16" i="11"/>
  <c r="T17" i="11"/>
  <c r="U17" i="11"/>
  <c r="T18" i="11"/>
  <c r="U18" i="11"/>
  <c r="T19" i="11"/>
  <c r="U19" i="11"/>
  <c r="T20" i="11"/>
  <c r="U20" i="11"/>
  <c r="T21" i="11"/>
  <c r="U21" i="11"/>
  <c r="T22" i="11"/>
  <c r="U22" i="11"/>
  <c r="T23" i="11"/>
  <c r="U23" i="11"/>
  <c r="T24" i="11"/>
  <c r="U24" i="11"/>
  <c r="T25" i="11"/>
  <c r="U25" i="11"/>
  <c r="T26" i="11"/>
  <c r="U26" i="11"/>
  <c r="T27" i="11"/>
  <c r="U27" i="11"/>
  <c r="T28" i="11"/>
  <c r="U28" i="11"/>
  <c r="T29" i="11"/>
  <c r="U29" i="11"/>
  <c r="T30" i="11"/>
  <c r="U30" i="11"/>
  <c r="T31" i="11"/>
  <c r="U31" i="11"/>
  <c r="T32" i="11"/>
  <c r="U32" i="11"/>
  <c r="T33" i="11"/>
  <c r="U33" i="11"/>
  <c r="T34" i="11"/>
  <c r="U34" i="11"/>
  <c r="T35" i="11"/>
  <c r="U35" i="11"/>
  <c r="T36" i="11"/>
  <c r="U36" i="11"/>
  <c r="T37" i="11"/>
  <c r="U37" i="11"/>
  <c r="T38" i="11"/>
  <c r="U38" i="11"/>
  <c r="T39" i="11"/>
  <c r="U39" i="11"/>
  <c r="T40" i="11"/>
  <c r="U40" i="11"/>
  <c r="T41" i="11"/>
  <c r="U41" i="11"/>
  <c r="T42" i="11"/>
  <c r="U42" i="11"/>
  <c r="T43" i="11"/>
  <c r="U43" i="11"/>
  <c r="T44" i="11"/>
  <c r="U44" i="11"/>
  <c r="T45" i="11"/>
  <c r="U45" i="11"/>
  <c r="U6" i="11"/>
  <c r="T6" i="11"/>
  <c r="P7" i="11"/>
  <c r="P8" i="11"/>
  <c r="P9" i="11"/>
  <c r="P10" i="11"/>
  <c r="P11" i="11"/>
  <c r="P12" i="11"/>
  <c r="P13" i="11"/>
  <c r="P14" i="11"/>
  <c r="P15" i="11"/>
  <c r="P16" i="11"/>
  <c r="P17" i="11"/>
  <c r="P18" i="11"/>
  <c r="P19" i="11"/>
  <c r="P20" i="11"/>
  <c r="P21" i="11"/>
  <c r="P22" i="11"/>
  <c r="P23" i="11"/>
  <c r="P24" i="11"/>
  <c r="P25" i="11"/>
  <c r="P26" i="11"/>
  <c r="P27" i="11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44" i="11"/>
  <c r="P45" i="11"/>
  <c r="P6" i="11"/>
  <c r="W7" i="12" l="1"/>
  <c r="W46" i="12" s="1"/>
  <c r="R46" i="11"/>
  <c r="S46" i="11"/>
  <c r="F46" i="11"/>
  <c r="G46" i="11"/>
  <c r="O32" i="11" l="1"/>
  <c r="O35" i="11"/>
  <c r="N6" i="11"/>
  <c r="M6" i="11"/>
  <c r="E57" i="11"/>
  <c r="E56" i="11"/>
  <c r="E55" i="11"/>
  <c r="E54" i="11"/>
  <c r="E53" i="11"/>
  <c r="P52" i="11"/>
  <c r="O52" i="11"/>
  <c r="N52" i="11"/>
  <c r="M52" i="11"/>
  <c r="K52" i="11"/>
  <c r="J52" i="11"/>
  <c r="E52" i="11"/>
  <c r="P51" i="11"/>
  <c r="O51" i="11"/>
  <c r="N51" i="11"/>
  <c r="M51" i="11"/>
  <c r="K51" i="11"/>
  <c r="J51" i="11"/>
  <c r="E51" i="11"/>
  <c r="P50" i="11"/>
  <c r="O50" i="11"/>
  <c r="N50" i="11"/>
  <c r="M50" i="11"/>
  <c r="K50" i="11"/>
  <c r="J50" i="11"/>
  <c r="E50" i="11"/>
  <c r="M49" i="11"/>
  <c r="K49" i="11"/>
  <c r="J49" i="11"/>
  <c r="E49" i="11"/>
  <c r="J46" i="11"/>
  <c r="N45" i="11"/>
  <c r="O45" i="11" s="1"/>
  <c r="M45" i="11"/>
  <c r="N44" i="11"/>
  <c r="M44" i="11"/>
  <c r="N43" i="11"/>
  <c r="O43" i="11" s="1"/>
  <c r="M43" i="11"/>
  <c r="N42" i="11"/>
  <c r="O42" i="11" s="1"/>
  <c r="M42" i="11"/>
  <c r="N41" i="11"/>
  <c r="M41" i="11"/>
  <c r="N40" i="11"/>
  <c r="O40" i="11" s="1"/>
  <c r="M40" i="11"/>
  <c r="N39" i="11"/>
  <c r="O39" i="11" s="1"/>
  <c r="M39" i="11"/>
  <c r="N38" i="11"/>
  <c r="M38" i="11"/>
  <c r="N37" i="11"/>
  <c r="M37" i="11"/>
  <c r="N36" i="11"/>
  <c r="O36" i="11" s="1"/>
  <c r="M36" i="11"/>
  <c r="N35" i="11"/>
  <c r="M35" i="11"/>
  <c r="N34" i="11"/>
  <c r="O34" i="11" s="1"/>
  <c r="M34" i="11"/>
  <c r="N33" i="11"/>
  <c r="O33" i="11" s="1"/>
  <c r="M33" i="11"/>
  <c r="N32" i="11"/>
  <c r="M32" i="11"/>
  <c r="N31" i="11"/>
  <c r="O31" i="11" s="1"/>
  <c r="M31" i="11"/>
  <c r="N30" i="11"/>
  <c r="O30" i="11" s="1"/>
  <c r="M30" i="11"/>
  <c r="N29" i="11"/>
  <c r="M29" i="11"/>
  <c r="N28" i="11"/>
  <c r="O28" i="11" s="1"/>
  <c r="M28" i="11"/>
  <c r="N27" i="11"/>
  <c r="O27" i="11" s="1"/>
  <c r="M27" i="11"/>
  <c r="N26" i="11"/>
  <c r="M26" i="11"/>
  <c r="N25" i="11"/>
  <c r="O25" i="11" s="1"/>
  <c r="M25" i="11"/>
  <c r="N24" i="11"/>
  <c r="O24" i="11" s="1"/>
  <c r="M24" i="11"/>
  <c r="N23" i="11"/>
  <c r="M23" i="11"/>
  <c r="N22" i="11"/>
  <c r="O22" i="11" s="1"/>
  <c r="M22" i="11"/>
  <c r="N21" i="11"/>
  <c r="O21" i="11" s="1"/>
  <c r="M21" i="11"/>
  <c r="N20" i="11"/>
  <c r="M20" i="11"/>
  <c r="N19" i="11"/>
  <c r="O19" i="11" s="1"/>
  <c r="M19" i="11"/>
  <c r="N18" i="11"/>
  <c r="M18" i="11"/>
  <c r="N17" i="11"/>
  <c r="M17" i="11"/>
  <c r="N16" i="11"/>
  <c r="O16" i="11" s="1"/>
  <c r="M16" i="11"/>
  <c r="N15" i="11"/>
  <c r="O15" i="11" s="1"/>
  <c r="M15" i="11"/>
  <c r="N14" i="11"/>
  <c r="M14" i="11"/>
  <c r="N13" i="11"/>
  <c r="O13" i="11" s="1"/>
  <c r="M13" i="11"/>
  <c r="N12" i="11"/>
  <c r="O12" i="11" s="1"/>
  <c r="M12" i="11"/>
  <c r="N11" i="11"/>
  <c r="M11" i="11"/>
  <c r="N10" i="11"/>
  <c r="O10" i="11" s="1"/>
  <c r="M10" i="11"/>
  <c r="N9" i="11"/>
  <c r="O9" i="11" s="1"/>
  <c r="M9" i="11"/>
  <c r="N8" i="11"/>
  <c r="M8" i="11"/>
  <c r="N7" i="11"/>
  <c r="O7" i="11" s="1"/>
  <c r="M7" i="11"/>
  <c r="T7" i="10"/>
  <c r="X7" i="10" s="1"/>
  <c r="T6" i="10"/>
  <c r="S7" i="10"/>
  <c r="T8" i="10"/>
  <c r="T9" i="10"/>
  <c r="X9" i="10" s="1"/>
  <c r="T10" i="10"/>
  <c r="X10" i="10" s="1"/>
  <c r="T11" i="10"/>
  <c r="X11" i="10" s="1"/>
  <c r="T12" i="10"/>
  <c r="X12" i="10" s="1"/>
  <c r="T13" i="10"/>
  <c r="X13" i="10" s="1"/>
  <c r="T14" i="10"/>
  <c r="X14" i="10" s="1"/>
  <c r="T15" i="10"/>
  <c r="X15" i="10" s="1"/>
  <c r="T16" i="10"/>
  <c r="X16" i="10" s="1"/>
  <c r="T17" i="10"/>
  <c r="X17" i="10" s="1"/>
  <c r="T18" i="10"/>
  <c r="X18" i="10" s="1"/>
  <c r="T19" i="10"/>
  <c r="X19" i="10" s="1"/>
  <c r="T20" i="10"/>
  <c r="X20" i="10" s="1"/>
  <c r="T21" i="10"/>
  <c r="X21" i="10" s="1"/>
  <c r="T22" i="10"/>
  <c r="X22" i="10" s="1"/>
  <c r="T23" i="10"/>
  <c r="X23" i="10" s="1"/>
  <c r="T24" i="10"/>
  <c r="X24" i="10" s="1"/>
  <c r="T25" i="10"/>
  <c r="X25" i="10" s="1"/>
  <c r="T26" i="10"/>
  <c r="X26" i="10" s="1"/>
  <c r="T27" i="10"/>
  <c r="X27" i="10" s="1"/>
  <c r="T28" i="10"/>
  <c r="X28" i="10" s="1"/>
  <c r="T29" i="10"/>
  <c r="X29" i="10" s="1"/>
  <c r="T30" i="10"/>
  <c r="X30" i="10" s="1"/>
  <c r="T31" i="10"/>
  <c r="X31" i="10" s="1"/>
  <c r="T32" i="10"/>
  <c r="X32" i="10" s="1"/>
  <c r="T33" i="10"/>
  <c r="X33" i="10" s="1"/>
  <c r="T34" i="10"/>
  <c r="X34" i="10" s="1"/>
  <c r="T35" i="10"/>
  <c r="X35" i="10" s="1"/>
  <c r="T36" i="10"/>
  <c r="X36" i="10" s="1"/>
  <c r="T37" i="10"/>
  <c r="X37" i="10" s="1"/>
  <c r="T38" i="10"/>
  <c r="X38" i="10" s="1"/>
  <c r="T39" i="10"/>
  <c r="X39" i="10" s="1"/>
  <c r="T40" i="10"/>
  <c r="X40" i="10" s="1"/>
  <c r="T41" i="10"/>
  <c r="X41" i="10" s="1"/>
  <c r="T42" i="10"/>
  <c r="X42" i="10" s="1"/>
  <c r="T43" i="10"/>
  <c r="X43" i="10" s="1"/>
  <c r="T44" i="10"/>
  <c r="X44" i="10" s="1"/>
  <c r="T45" i="10"/>
  <c r="X45" i="10" s="1"/>
  <c r="S8" i="10"/>
  <c r="S9" i="10"/>
  <c r="S10" i="10"/>
  <c r="S11" i="10"/>
  <c r="S12" i="10"/>
  <c r="S13" i="10"/>
  <c r="S14" i="10"/>
  <c r="S15" i="10"/>
  <c r="S16" i="10"/>
  <c r="S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O8" i="10"/>
  <c r="P8" i="10" s="1"/>
  <c r="O9" i="10"/>
  <c r="O10" i="10"/>
  <c r="P10" i="10" s="1"/>
  <c r="O11" i="10"/>
  <c r="P11" i="10" s="1"/>
  <c r="O12" i="10"/>
  <c r="P12" i="10" s="1"/>
  <c r="O13" i="10"/>
  <c r="P13" i="10" s="1"/>
  <c r="O14" i="10"/>
  <c r="P14" i="10" s="1"/>
  <c r="O15" i="10"/>
  <c r="P15" i="10" s="1"/>
  <c r="O16" i="10"/>
  <c r="P16" i="10" s="1"/>
  <c r="O17" i="10"/>
  <c r="P17" i="10" s="1"/>
  <c r="O18" i="10"/>
  <c r="P18" i="10" s="1"/>
  <c r="O19" i="10"/>
  <c r="P19" i="10" s="1"/>
  <c r="O20" i="10"/>
  <c r="O21" i="10"/>
  <c r="P21" i="10" s="1"/>
  <c r="O22" i="10"/>
  <c r="P22" i="10" s="1"/>
  <c r="O23" i="10"/>
  <c r="P23" i="10" s="1"/>
  <c r="O24" i="10"/>
  <c r="P24" i="10" s="1"/>
  <c r="O25" i="10"/>
  <c r="P25" i="10" s="1"/>
  <c r="O26" i="10"/>
  <c r="P26" i="10" s="1"/>
  <c r="O27" i="10"/>
  <c r="P27" i="10" s="1"/>
  <c r="O28" i="10"/>
  <c r="O29" i="10"/>
  <c r="P29" i="10" s="1"/>
  <c r="O30" i="10"/>
  <c r="P30" i="10" s="1"/>
  <c r="O31" i="10"/>
  <c r="P31" i="10" s="1"/>
  <c r="O32" i="10"/>
  <c r="P32" i="10" s="1"/>
  <c r="O33" i="10"/>
  <c r="P33" i="10" s="1"/>
  <c r="O34" i="10"/>
  <c r="O35" i="10"/>
  <c r="O36" i="10"/>
  <c r="P36" i="10" s="1"/>
  <c r="O37" i="10"/>
  <c r="P37" i="10" s="1"/>
  <c r="O38" i="10"/>
  <c r="O39" i="10"/>
  <c r="P39" i="10" s="1"/>
  <c r="O40" i="10"/>
  <c r="P40" i="10" s="1"/>
  <c r="O41" i="10"/>
  <c r="P41" i="10" s="1"/>
  <c r="O42" i="10"/>
  <c r="P42" i="10" s="1"/>
  <c r="O43" i="10"/>
  <c r="P43" i="10" s="1"/>
  <c r="O44" i="10"/>
  <c r="P44" i="10" s="1"/>
  <c r="O45" i="10"/>
  <c r="P45" i="10" s="1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7" i="10"/>
  <c r="N28" i="10"/>
  <c r="N29" i="10"/>
  <c r="N30" i="10"/>
  <c r="N31" i="10"/>
  <c r="N32" i="10"/>
  <c r="N33" i="10"/>
  <c r="N34" i="10"/>
  <c r="N35" i="10"/>
  <c r="N36" i="10"/>
  <c r="N37" i="10"/>
  <c r="N38" i="10"/>
  <c r="N39" i="10"/>
  <c r="N40" i="10"/>
  <c r="N41" i="10"/>
  <c r="N42" i="10"/>
  <c r="N43" i="10"/>
  <c r="N44" i="10"/>
  <c r="N45" i="10"/>
  <c r="N6" i="10"/>
  <c r="K46" i="10"/>
  <c r="X8" i="10" l="1"/>
  <c r="W8" i="10"/>
  <c r="U46" i="10"/>
  <c r="X6" i="10"/>
  <c r="O44" i="11"/>
  <c r="O41" i="11"/>
  <c r="O38" i="11"/>
  <c r="Y14" i="10"/>
  <c r="Y20" i="10"/>
  <c r="Y45" i="10"/>
  <c r="Y31" i="10"/>
  <c r="N46" i="10"/>
  <c r="O26" i="11"/>
  <c r="O17" i="11"/>
  <c r="O11" i="11"/>
  <c r="O6" i="11"/>
  <c r="V6" i="11" s="1"/>
  <c r="V19" i="11"/>
  <c r="O37" i="11"/>
  <c r="O20" i="11"/>
  <c r="O8" i="11"/>
  <c r="O18" i="11"/>
  <c r="O29" i="11"/>
  <c r="O23" i="11"/>
  <c r="O14" i="11"/>
  <c r="K53" i="11"/>
  <c r="M53" i="11"/>
  <c r="J53" i="11"/>
  <c r="V31" i="11"/>
  <c r="V23" i="11"/>
  <c r="M46" i="11"/>
  <c r="V35" i="11"/>
  <c r="Q50" i="11"/>
  <c r="N49" i="11"/>
  <c r="N53" i="11" s="1"/>
  <c r="N46" i="11"/>
  <c r="V17" i="11"/>
  <c r="Q52" i="11"/>
  <c r="V45" i="11"/>
  <c r="Q51" i="11"/>
  <c r="P49" i="11"/>
  <c r="P53" i="11" s="1"/>
  <c r="V21" i="11"/>
  <c r="Y26" i="10"/>
  <c r="Y11" i="10"/>
  <c r="Y41" i="10"/>
  <c r="P35" i="10"/>
  <c r="Y35" i="10" s="1"/>
  <c r="P20" i="10"/>
  <c r="Y13" i="10"/>
  <c r="Y44" i="10"/>
  <c r="P38" i="10"/>
  <c r="Y38" i="10" s="1"/>
  <c r="Y23" i="10"/>
  <c r="Y37" i="10"/>
  <c r="Y29" i="10"/>
  <c r="Y43" i="10"/>
  <c r="P34" i="10"/>
  <c r="Y34" i="10" s="1"/>
  <c r="P28" i="10"/>
  <c r="Y28" i="10" s="1"/>
  <c r="Y39" i="10"/>
  <c r="Y36" i="10"/>
  <c r="Y33" i="10"/>
  <c r="Y27" i="10"/>
  <c r="Y24" i="10"/>
  <c r="Y21" i="10"/>
  <c r="Y15" i="10"/>
  <c r="Y12" i="10"/>
  <c r="P9" i="10"/>
  <c r="G46" i="10"/>
  <c r="E57" i="10"/>
  <c r="E56" i="10"/>
  <c r="E55" i="10"/>
  <c r="E54" i="10"/>
  <c r="E53" i="10"/>
  <c r="N52" i="10"/>
  <c r="L52" i="10"/>
  <c r="K52" i="10"/>
  <c r="E52" i="10"/>
  <c r="N51" i="10"/>
  <c r="L51" i="10"/>
  <c r="K51" i="10"/>
  <c r="E51" i="10"/>
  <c r="N50" i="10"/>
  <c r="L50" i="10"/>
  <c r="K50" i="10"/>
  <c r="E50" i="10"/>
  <c r="N49" i="10"/>
  <c r="L49" i="10"/>
  <c r="K49" i="10"/>
  <c r="E49" i="10"/>
  <c r="O7" i="10"/>
  <c r="V46" i="10" l="1"/>
  <c r="Y22" i="10"/>
  <c r="Y42" i="10"/>
  <c r="Y18" i="10"/>
  <c r="Y10" i="10"/>
  <c r="Y17" i="10"/>
  <c r="V37" i="11"/>
  <c r="T46" i="11"/>
  <c r="Y19" i="10"/>
  <c r="Y25" i="10"/>
  <c r="Y32" i="10"/>
  <c r="Y9" i="10"/>
  <c r="Y8" i="10"/>
  <c r="Y30" i="10"/>
  <c r="Y16" i="10"/>
  <c r="O46" i="10"/>
  <c r="P7" i="10"/>
  <c r="Y40" i="10"/>
  <c r="V40" i="11"/>
  <c r="V8" i="11"/>
  <c r="V11" i="11"/>
  <c r="V44" i="11"/>
  <c r="V43" i="11"/>
  <c r="V26" i="11"/>
  <c r="V12" i="11"/>
  <c r="V13" i="11"/>
  <c r="V30" i="11"/>
  <c r="V24" i="11"/>
  <c r="V25" i="11"/>
  <c r="V10" i="11"/>
  <c r="V42" i="11"/>
  <c r="V28" i="11"/>
  <c r="V33" i="11"/>
  <c r="V36" i="11"/>
  <c r="V9" i="11"/>
  <c r="V41" i="11"/>
  <c r="V34" i="11"/>
  <c r="V39" i="11"/>
  <c r="V38" i="11"/>
  <c r="V27" i="11"/>
  <c r="V14" i="11"/>
  <c r="V29" i="11"/>
  <c r="V22" i="11"/>
  <c r="V32" i="11"/>
  <c r="V16" i="11"/>
  <c r="V15" i="11"/>
  <c r="V20" i="11"/>
  <c r="U46" i="11"/>
  <c r="O46" i="11"/>
  <c r="P46" i="11"/>
  <c r="O49" i="11"/>
  <c r="V7" i="11"/>
  <c r="O51" i="10"/>
  <c r="O52" i="10"/>
  <c r="O50" i="10"/>
  <c r="O49" i="10"/>
  <c r="K53" i="10"/>
  <c r="L53" i="10"/>
  <c r="N53" i="10"/>
  <c r="P6" i="10"/>
  <c r="Y6" i="10" s="1"/>
  <c r="Y7" i="10" l="1"/>
  <c r="Y46" i="10" s="1"/>
  <c r="V18" i="11"/>
  <c r="V46" i="11" s="1"/>
  <c r="O53" i="11"/>
  <c r="Q49" i="11"/>
  <c r="Q53" i="11" s="1"/>
  <c r="Q46" i="10"/>
  <c r="P46" i="10"/>
  <c r="O53" i="10"/>
  <c r="Q49" i="10"/>
  <c r="X46" i="10"/>
  <c r="Q52" i="10"/>
  <c r="Q51" i="10"/>
  <c r="P49" i="10"/>
  <c r="W46" i="10" l="1"/>
  <c r="P50" i="10"/>
  <c r="S49" i="10"/>
  <c r="Q50" i="10"/>
  <c r="Q53" i="10" s="1"/>
  <c r="P51" i="10"/>
  <c r="S51" i="10" s="1"/>
  <c r="P52" i="10"/>
  <c r="S52" i="10" s="1"/>
  <c r="P53" i="10" l="1"/>
  <c r="S50" i="10"/>
  <c r="S53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志藤 陽平</author>
  </authors>
  <commentList>
    <comment ref="G5" authorId="0" shapeId="0" xr:uid="{E0B0724B-EFF9-4493-85F5-5119511D56ED}">
      <text>
        <r>
          <rPr>
            <b/>
            <sz val="9"/>
            <color indexed="81"/>
            <rFont val="MS P ゴシック"/>
            <family val="3"/>
            <charset val="128"/>
          </rPr>
          <t>散布面積が分からない場合は、栽培面積と同じ面積を入力</t>
        </r>
      </text>
    </comment>
    <comment ref="I5" authorId="0" shapeId="0" xr:uid="{4407374C-E4AB-4ADD-A288-1FFCFE6FE5A8}">
      <text>
        <r>
          <rPr>
            <b/>
            <sz val="9"/>
            <color indexed="81"/>
            <rFont val="MS P ゴシック"/>
            <family val="3"/>
            <charset val="128"/>
          </rPr>
          <t>てんろ石灰以外の融雪剤は「炭の粉等」を選択（プルダウン）</t>
        </r>
      </text>
    </comment>
    <comment ref="Z5" authorId="0" shapeId="0" xr:uid="{F3B8423C-A8A0-4A00-8906-9A40036A910E}">
      <text>
        <r>
          <rPr>
            <b/>
            <sz val="9"/>
            <color indexed="81"/>
            <rFont val="MS P ゴシック"/>
            <family val="3"/>
            <charset val="128"/>
          </rPr>
          <t>購入日は１月以降で散布日より前の日付</t>
        </r>
      </text>
    </comment>
    <comment ref="AA5" authorId="0" shapeId="0" xr:uid="{702FFEBC-A13D-48F0-B2EA-B405EDDFE2A4}">
      <text>
        <r>
          <rPr>
            <b/>
            <sz val="9"/>
            <color indexed="81"/>
            <rFont val="MS P ゴシック"/>
            <family val="3"/>
            <charset val="128"/>
          </rPr>
          <t>散布日は２月１４日以降で３月１８日より前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志藤 陽平</author>
  </authors>
  <commentList>
    <comment ref="G5" authorId="0" shapeId="0" xr:uid="{0A606EC8-DB71-4CFA-B3A2-F25A2990B717}">
      <text>
        <r>
          <rPr>
            <b/>
            <sz val="9"/>
            <color indexed="81"/>
            <rFont val="MS P ゴシック"/>
            <family val="3"/>
            <charset val="128"/>
          </rPr>
          <t>被害面積が分からない場合は、栽培面積と同じ面積を入力</t>
        </r>
      </text>
    </comment>
    <comment ref="I5" authorId="0" shapeId="0" xr:uid="{06875D22-F197-457C-B914-33260E7FF7C2}">
      <text>
        <r>
          <rPr>
            <b/>
            <sz val="9"/>
            <color indexed="81"/>
            <rFont val="MS P ゴシック"/>
            <family val="3"/>
            <charset val="128"/>
          </rPr>
          <t>塗布式のみ対象</t>
        </r>
      </text>
    </comment>
    <comment ref="X5" authorId="0" shapeId="0" xr:uid="{FA1B518E-F307-403F-8AB7-23E2187060F6}">
      <text>
        <r>
          <rPr>
            <b/>
            <sz val="9"/>
            <color indexed="81"/>
            <rFont val="MS P ゴシック"/>
            <family val="3"/>
            <charset val="128"/>
          </rPr>
          <t>購入日は１月以降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志藤 陽平</author>
  </authors>
  <commentList>
    <comment ref="G5" authorId="0" shapeId="0" xr:uid="{F63091A0-8E93-4B33-8FE0-5DD1EB3AD14C}">
      <text>
        <r>
          <rPr>
            <b/>
            <sz val="9"/>
            <color indexed="81"/>
            <rFont val="MS P ゴシック"/>
            <family val="3"/>
            <charset val="128"/>
          </rPr>
          <t>被害面積が分からない場合は、栽培面積と同じ面積を入力</t>
        </r>
      </text>
    </comment>
    <comment ref="Q5" authorId="0" shapeId="0" xr:uid="{22DBD227-D7F2-49F6-B432-81DACBDB65FD}">
      <text>
        <r>
          <rPr>
            <b/>
            <sz val="9"/>
            <color indexed="81"/>
            <rFont val="MS P ゴシック"/>
            <family val="3"/>
            <charset val="128"/>
          </rPr>
          <t>基準単価表から品種ごとの単価を手入力</t>
        </r>
      </text>
    </comment>
    <comment ref="W5" authorId="0" shapeId="0" xr:uid="{CB932A1B-EA28-43F4-9633-508950CF7098}">
      <text>
        <r>
          <rPr>
            <b/>
            <sz val="9"/>
            <color indexed="81"/>
            <rFont val="MS P ゴシック"/>
            <family val="3"/>
            <charset val="128"/>
          </rPr>
          <t>購入日は１月以降</t>
        </r>
      </text>
    </comment>
  </commentList>
</comments>
</file>

<file path=xl/sharedStrings.xml><?xml version="1.0" encoding="utf-8"?>
<sst xmlns="http://schemas.openxmlformats.org/spreadsheetml/2006/main" count="221" uniqueCount="98">
  <si>
    <t>生産者氏名</t>
    <rPh sb="0" eb="3">
      <t>セイサンシャ</t>
    </rPh>
    <rPh sb="3" eb="5">
      <t>シメイ</t>
    </rPh>
    <phoneticPr fontId="2"/>
  </si>
  <si>
    <t>融雪剤の種類</t>
    <rPh sb="0" eb="2">
      <t>ユウセツ</t>
    </rPh>
    <rPh sb="2" eb="3">
      <t>ザイ</t>
    </rPh>
    <rPh sb="4" eb="6">
      <t>シュルイ</t>
    </rPh>
    <phoneticPr fontId="2"/>
  </si>
  <si>
    <t>数量</t>
    <rPh sb="0" eb="2">
      <t>スウリョウ</t>
    </rPh>
    <phoneticPr fontId="2"/>
  </si>
  <si>
    <t>購入日</t>
    <rPh sb="0" eb="2">
      <t>コウニュウ</t>
    </rPh>
    <rPh sb="2" eb="3">
      <t>ビ</t>
    </rPh>
    <phoneticPr fontId="2"/>
  </si>
  <si>
    <t>散布日</t>
    <rPh sb="0" eb="2">
      <t>サンプ</t>
    </rPh>
    <rPh sb="2" eb="3">
      <t>ヒ</t>
    </rPh>
    <phoneticPr fontId="2"/>
  </si>
  <si>
    <t>地区名</t>
    <rPh sb="0" eb="3">
      <t>チクメイ</t>
    </rPh>
    <phoneticPr fontId="2"/>
  </si>
  <si>
    <t>農地区分：</t>
    <rPh sb="0" eb="2">
      <t>ノウチ</t>
    </rPh>
    <rPh sb="2" eb="4">
      <t>クブン</t>
    </rPh>
    <phoneticPr fontId="2"/>
  </si>
  <si>
    <t>No.</t>
    <phoneticPr fontId="2"/>
  </si>
  <si>
    <t>実施主体合計</t>
    <rPh sb="0" eb="2">
      <t>ジッシ</t>
    </rPh>
    <rPh sb="2" eb="4">
      <t>シュタイ</t>
    </rPh>
    <rPh sb="4" eb="6">
      <t>ゴウケイ</t>
    </rPh>
    <phoneticPr fontId="2"/>
  </si>
  <si>
    <t>地区別合計面積(a)</t>
    <rPh sb="0" eb="2">
      <t>チク</t>
    </rPh>
    <rPh sb="2" eb="3">
      <t>ベツ</t>
    </rPh>
    <rPh sb="3" eb="5">
      <t>ゴウケイ</t>
    </rPh>
    <rPh sb="5" eb="7">
      <t>メンセキ</t>
    </rPh>
    <phoneticPr fontId="2"/>
  </si>
  <si>
    <t>主な被害品目</t>
    <rPh sb="0" eb="1">
      <t>オモ</t>
    </rPh>
    <rPh sb="2" eb="4">
      <t>ヒガイ</t>
    </rPh>
    <rPh sb="4" eb="6">
      <t>ヒンモク</t>
    </rPh>
    <phoneticPr fontId="2"/>
  </si>
  <si>
    <t>単価
（税込）</t>
    <rPh sb="0" eb="2">
      <t>タンカ</t>
    </rPh>
    <rPh sb="4" eb="6">
      <t>ゼイコ</t>
    </rPh>
    <phoneticPr fontId="2"/>
  </si>
  <si>
    <t>購入額
（税込）</t>
    <rPh sb="0" eb="2">
      <t>コウニュウ</t>
    </rPh>
    <rPh sb="2" eb="3">
      <t>ガク</t>
    </rPh>
    <rPh sb="5" eb="7">
      <t>ゼイコ</t>
    </rPh>
    <phoneticPr fontId="2"/>
  </si>
  <si>
    <t>りんご</t>
    <phoneticPr fontId="2"/>
  </si>
  <si>
    <t>モミガラくん炭</t>
    <rPh sb="6" eb="7">
      <t>スミ</t>
    </rPh>
    <phoneticPr fontId="2"/>
  </si>
  <si>
    <t>てんろ石灰</t>
    <rPh sb="3" eb="5">
      <t>セッカイ</t>
    </rPh>
    <phoneticPr fontId="2"/>
  </si>
  <si>
    <t>炭の粉</t>
    <rPh sb="0" eb="1">
      <t>スミ</t>
    </rPh>
    <rPh sb="2" eb="3">
      <t>コナ</t>
    </rPh>
    <phoneticPr fontId="2"/>
  </si>
  <si>
    <t>和合</t>
    <rPh sb="0" eb="2">
      <t>ワゴウ</t>
    </rPh>
    <phoneticPr fontId="2"/>
  </si>
  <si>
    <t>ぶどう</t>
    <phoneticPr fontId="2"/>
  </si>
  <si>
    <t>炭化鶏ふん</t>
    <rPh sb="0" eb="2">
      <t>タンカ</t>
    </rPh>
    <rPh sb="2" eb="3">
      <t>トリ</t>
    </rPh>
    <phoneticPr fontId="2"/>
  </si>
  <si>
    <t>宮宿地区</t>
    <rPh sb="0" eb="1">
      <t>ミヤ</t>
    </rPh>
    <rPh sb="1" eb="2">
      <t>ジュク</t>
    </rPh>
    <rPh sb="2" eb="4">
      <t>チク</t>
    </rPh>
    <phoneticPr fontId="2"/>
  </si>
  <si>
    <t>和合地区</t>
    <rPh sb="0" eb="2">
      <t>ワゴウ</t>
    </rPh>
    <rPh sb="2" eb="4">
      <t>チク</t>
    </rPh>
    <phoneticPr fontId="2"/>
  </si>
  <si>
    <t>大谷地区</t>
    <rPh sb="0" eb="2">
      <t>オオヤ</t>
    </rPh>
    <rPh sb="2" eb="4">
      <t>チク</t>
    </rPh>
    <phoneticPr fontId="2"/>
  </si>
  <si>
    <t>大暮山地区</t>
    <rPh sb="0" eb="2">
      <t>オオグレ</t>
    </rPh>
    <rPh sb="2" eb="3">
      <t>ヤマ</t>
    </rPh>
    <rPh sb="3" eb="5">
      <t>チク</t>
    </rPh>
    <phoneticPr fontId="2"/>
  </si>
  <si>
    <t>常盤地区</t>
    <rPh sb="0" eb="2">
      <t>トキワ</t>
    </rPh>
    <rPh sb="2" eb="4">
      <t>チク</t>
    </rPh>
    <phoneticPr fontId="2"/>
  </si>
  <si>
    <t>松程地区</t>
    <rPh sb="0" eb="1">
      <t>マツ</t>
    </rPh>
    <rPh sb="1" eb="2">
      <t>ホド</t>
    </rPh>
    <rPh sb="2" eb="4">
      <t>チク</t>
    </rPh>
    <phoneticPr fontId="2"/>
  </si>
  <si>
    <t>地域</t>
    <rPh sb="0" eb="2">
      <t>チイキ</t>
    </rPh>
    <phoneticPr fontId="2"/>
  </si>
  <si>
    <t>宮宿</t>
    <rPh sb="0" eb="1">
      <t>ミヤ</t>
    </rPh>
    <rPh sb="1" eb="2">
      <t>ジュク</t>
    </rPh>
    <phoneticPr fontId="2"/>
  </si>
  <si>
    <t>沼向</t>
    <rPh sb="0" eb="2">
      <t>ヌマムカイ</t>
    </rPh>
    <phoneticPr fontId="2"/>
  </si>
  <si>
    <t>川通地区</t>
    <rPh sb="0" eb="1">
      <t>カワ</t>
    </rPh>
    <rPh sb="1" eb="2">
      <t>ドオ</t>
    </rPh>
    <rPh sb="2" eb="4">
      <t>チク</t>
    </rPh>
    <phoneticPr fontId="2"/>
  </si>
  <si>
    <t>長沼地区</t>
    <rPh sb="0" eb="2">
      <t>ナガヌマ</t>
    </rPh>
    <rPh sb="2" eb="4">
      <t>チク</t>
    </rPh>
    <phoneticPr fontId="2"/>
  </si>
  <si>
    <t>県</t>
    <rPh sb="0" eb="1">
      <t>ケン</t>
    </rPh>
    <phoneticPr fontId="2"/>
  </si>
  <si>
    <t>町</t>
    <rPh sb="0" eb="1">
      <t>マチ</t>
    </rPh>
    <phoneticPr fontId="2"/>
  </si>
  <si>
    <t>合計</t>
    <rPh sb="0" eb="2">
      <t>ゴウケイ</t>
    </rPh>
    <phoneticPr fontId="2"/>
  </si>
  <si>
    <t>りんご</t>
  </si>
  <si>
    <t>沢内地区</t>
    <rPh sb="0" eb="2">
      <t>サワウチ</t>
    </rPh>
    <rPh sb="2" eb="4">
      <t>チク</t>
    </rPh>
    <phoneticPr fontId="2"/>
  </si>
  <si>
    <t>融雪剤別</t>
    <rPh sb="0" eb="2">
      <t>ユウセツ</t>
    </rPh>
    <rPh sb="2" eb="3">
      <t>ザイ</t>
    </rPh>
    <rPh sb="3" eb="4">
      <t>ベツ</t>
    </rPh>
    <phoneticPr fontId="2"/>
  </si>
  <si>
    <t>面積</t>
    <rPh sb="0" eb="2">
      <t>メンセキ</t>
    </rPh>
    <phoneticPr fontId="2"/>
  </si>
  <si>
    <t>事業費</t>
    <rPh sb="0" eb="3">
      <t>ジギョウヒ</t>
    </rPh>
    <phoneticPr fontId="2"/>
  </si>
  <si>
    <t>負担額</t>
    <rPh sb="0" eb="2">
      <t>フタン</t>
    </rPh>
    <rPh sb="2" eb="3">
      <t>ガク</t>
    </rPh>
    <phoneticPr fontId="2"/>
  </si>
  <si>
    <t>件数</t>
    <rPh sb="0" eb="2">
      <t>ケンスウ</t>
    </rPh>
    <phoneticPr fontId="2"/>
  </si>
  <si>
    <t>参考様式第２号</t>
    <rPh sb="0" eb="2">
      <t>サンコウ</t>
    </rPh>
    <phoneticPr fontId="8"/>
  </si>
  <si>
    <t>農薬・苗木・融雪剤等購入一覧表</t>
    <rPh sb="0" eb="2">
      <t>ノウヤク</t>
    </rPh>
    <rPh sb="3" eb="5">
      <t>ナエギ</t>
    </rPh>
    <rPh sb="6" eb="8">
      <t>ユウセツ</t>
    </rPh>
    <rPh sb="8" eb="9">
      <t>ザイ</t>
    </rPh>
    <rPh sb="9" eb="10">
      <t>トウ</t>
    </rPh>
    <rPh sb="10" eb="12">
      <t>コウニュウ</t>
    </rPh>
    <rPh sb="12" eb="14">
      <t>イチラン</t>
    </rPh>
    <rPh sb="14" eb="15">
      <t>ヒョウ</t>
    </rPh>
    <phoneticPr fontId="2"/>
  </si>
  <si>
    <t>事業区分：</t>
    <rPh sb="0" eb="2">
      <t>ジギョウ</t>
    </rPh>
    <rPh sb="2" eb="4">
      <t>クブン</t>
    </rPh>
    <phoneticPr fontId="2"/>
  </si>
  <si>
    <t>（融雪剤）</t>
    <rPh sb="1" eb="4">
      <t>ユウセツザイ</t>
    </rPh>
    <phoneticPr fontId="2"/>
  </si>
  <si>
    <t>（樹園地）</t>
    <phoneticPr fontId="2"/>
  </si>
  <si>
    <t>○○　○○</t>
    <phoneticPr fontId="2"/>
  </si>
  <si>
    <t>助ノ巻</t>
    <rPh sb="0" eb="1">
      <t>スケ</t>
    </rPh>
    <rPh sb="2" eb="3">
      <t>マキ</t>
    </rPh>
    <phoneticPr fontId="2"/>
  </si>
  <si>
    <t>西洋なし</t>
    <rPh sb="0" eb="2">
      <t>セイヨウ</t>
    </rPh>
    <phoneticPr fontId="2"/>
  </si>
  <si>
    <t>商品名</t>
    <rPh sb="0" eb="3">
      <t>ショウヒンメイ</t>
    </rPh>
    <phoneticPr fontId="2"/>
  </si>
  <si>
    <t>炭の粉等</t>
    <rPh sb="0" eb="1">
      <t>スミ</t>
    </rPh>
    <rPh sb="2" eb="3">
      <t>コナ</t>
    </rPh>
    <rPh sb="3" eb="4">
      <t>トウ</t>
    </rPh>
    <phoneticPr fontId="2"/>
  </si>
  <si>
    <t>(実施主体：○○○○組合）</t>
    <rPh sb="1" eb="3">
      <t>ジッシ</t>
    </rPh>
    <rPh sb="3" eb="5">
      <t>シュタイ</t>
    </rPh>
    <rPh sb="10" eb="12">
      <t>クミアイ</t>
    </rPh>
    <phoneticPr fontId="2"/>
  </si>
  <si>
    <t>基準額</t>
    <rPh sb="0" eb="3">
      <t>キジュンガク</t>
    </rPh>
    <phoneticPr fontId="2"/>
  </si>
  <si>
    <t>補植樹種</t>
    <rPh sb="0" eb="2">
      <t>ホショク</t>
    </rPh>
    <rPh sb="2" eb="4">
      <t>ジュシュ</t>
    </rPh>
    <phoneticPr fontId="2"/>
  </si>
  <si>
    <t>品種</t>
    <rPh sb="0" eb="2">
      <t>ヒンシュ</t>
    </rPh>
    <phoneticPr fontId="2"/>
  </si>
  <si>
    <t>加工用ブドウ</t>
    <rPh sb="0" eb="3">
      <t>カコウヨウ</t>
    </rPh>
    <phoneticPr fontId="2"/>
  </si>
  <si>
    <t>日本なし</t>
    <rPh sb="0" eb="2">
      <t>ニホン</t>
    </rPh>
    <phoneticPr fontId="2"/>
  </si>
  <si>
    <t>もも</t>
    <phoneticPr fontId="2"/>
  </si>
  <si>
    <t>すもも</t>
    <phoneticPr fontId="2"/>
  </si>
  <si>
    <t>おうとう</t>
    <phoneticPr fontId="2"/>
  </si>
  <si>
    <t>梅</t>
    <rPh sb="0" eb="1">
      <t>ウメ</t>
    </rPh>
    <phoneticPr fontId="2"/>
  </si>
  <si>
    <t>くり</t>
  </si>
  <si>
    <t>くり</t>
    <phoneticPr fontId="2"/>
  </si>
  <si>
    <t>かき</t>
    <phoneticPr fontId="2"/>
  </si>
  <si>
    <t>紅みのり</t>
    <rPh sb="0" eb="1">
      <t>ベニ</t>
    </rPh>
    <phoneticPr fontId="2"/>
  </si>
  <si>
    <t>ぽろたん</t>
    <phoneticPr fontId="2"/>
  </si>
  <si>
    <t>本数</t>
    <rPh sb="0" eb="2">
      <t>ホンスウ</t>
    </rPh>
    <phoneticPr fontId="2"/>
  </si>
  <si>
    <t>栽培面積
　(a)</t>
    <rPh sb="0" eb="4">
      <t>サイバイメンセキ</t>
    </rPh>
    <phoneticPr fontId="2"/>
  </si>
  <si>
    <t>散布面積　(a)</t>
    <rPh sb="0" eb="2">
      <t>サンプ</t>
    </rPh>
    <phoneticPr fontId="2"/>
  </si>
  <si>
    <t>被害面積　(a)</t>
    <rPh sb="0" eb="2">
      <t>ヒガイ</t>
    </rPh>
    <phoneticPr fontId="2"/>
  </si>
  <si>
    <t>（補植用苗木）</t>
    <rPh sb="1" eb="6">
      <t>ホショクヨウナエギ</t>
    </rPh>
    <phoneticPr fontId="2"/>
  </si>
  <si>
    <t>基準単価
（税込）</t>
    <rPh sb="0" eb="2">
      <t>キジュン</t>
    </rPh>
    <rPh sb="2" eb="4">
      <t>タンカ</t>
    </rPh>
    <rPh sb="6" eb="8">
      <t>ゼイコミ</t>
    </rPh>
    <phoneticPr fontId="2"/>
  </si>
  <si>
    <r>
      <t>基準単価の補助：県1/2</t>
    </r>
    <r>
      <rPr>
        <sz val="10"/>
        <color rgb="FFFF0000"/>
        <rFont val="ＭＳ Ｐゴシック"/>
        <family val="3"/>
        <charset val="128"/>
      </rPr>
      <t>（税抜）</t>
    </r>
    <rPh sb="0" eb="2">
      <t>キジュン</t>
    </rPh>
    <rPh sb="2" eb="4">
      <t>タンカ</t>
    </rPh>
    <rPh sb="5" eb="7">
      <t>ホジョ</t>
    </rPh>
    <rPh sb="8" eb="9">
      <t>ケン</t>
    </rPh>
    <rPh sb="13" eb="15">
      <t>ゼイヌ</t>
    </rPh>
    <phoneticPr fontId="2"/>
  </si>
  <si>
    <r>
      <t>基準単価の補助：町1/4</t>
    </r>
    <r>
      <rPr>
        <sz val="10"/>
        <color rgb="FFFF0000"/>
        <rFont val="ＭＳ Ｐゴシック"/>
        <family val="3"/>
        <charset val="128"/>
      </rPr>
      <t>（税抜）</t>
    </r>
    <rPh sb="0" eb="2">
      <t>キジュン</t>
    </rPh>
    <rPh sb="2" eb="4">
      <t>タンカ</t>
    </rPh>
    <rPh sb="5" eb="7">
      <t>ホジョ</t>
    </rPh>
    <rPh sb="8" eb="9">
      <t>マチ</t>
    </rPh>
    <phoneticPr fontId="2"/>
  </si>
  <si>
    <r>
      <t>事業費：県
1/2</t>
    </r>
    <r>
      <rPr>
        <sz val="11"/>
        <color rgb="FFFF0000"/>
        <rFont val="ＭＳ Ｐゴシック"/>
        <family val="3"/>
        <charset val="128"/>
      </rPr>
      <t>（税抜）</t>
    </r>
    <rPh sb="0" eb="3">
      <t>ジギョウヒ</t>
    </rPh>
    <rPh sb="4" eb="5">
      <t>ケン</t>
    </rPh>
    <rPh sb="10" eb="11">
      <t>ゼイ</t>
    </rPh>
    <rPh sb="11" eb="12">
      <t>ヌ</t>
    </rPh>
    <phoneticPr fontId="2"/>
  </si>
  <si>
    <r>
      <t>事業費：町
1/4</t>
    </r>
    <r>
      <rPr>
        <sz val="11"/>
        <color rgb="FFFF0000"/>
        <rFont val="ＭＳ Ｐゴシック"/>
        <family val="3"/>
        <charset val="128"/>
      </rPr>
      <t>（税抜）</t>
    </r>
    <rPh sb="0" eb="3">
      <t>ジギョウヒ</t>
    </rPh>
    <rPh sb="4" eb="5">
      <t>マチ</t>
    </rPh>
    <rPh sb="10" eb="11">
      <t>ゼイ</t>
    </rPh>
    <rPh sb="11" eb="12">
      <t>ヌ</t>
    </rPh>
    <phoneticPr fontId="2"/>
  </si>
  <si>
    <r>
      <t xml:space="preserve">購入額
</t>
    </r>
    <r>
      <rPr>
        <sz val="11"/>
        <color rgb="FFFF0000"/>
        <rFont val="ＭＳ Ｐゴシック"/>
        <family val="3"/>
        <charset val="128"/>
      </rPr>
      <t>（税抜）</t>
    </r>
    <rPh sb="0" eb="2">
      <t>コウニュウ</t>
    </rPh>
    <rPh sb="2" eb="3">
      <t>ガク</t>
    </rPh>
    <rPh sb="5" eb="6">
      <t>ゼイ</t>
    </rPh>
    <rPh sb="6" eb="7">
      <t>ヌ</t>
    </rPh>
    <phoneticPr fontId="2"/>
  </si>
  <si>
    <r>
      <t xml:space="preserve">単価
</t>
    </r>
    <r>
      <rPr>
        <sz val="11"/>
        <color rgb="FFFF0000"/>
        <rFont val="ＭＳ Ｐゴシック"/>
        <family val="3"/>
        <charset val="128"/>
      </rPr>
      <t>（税抜）</t>
    </r>
    <rPh sb="0" eb="2">
      <t>タンカ</t>
    </rPh>
    <rPh sb="4" eb="6">
      <t>ゼイヌキ</t>
    </rPh>
    <phoneticPr fontId="2"/>
  </si>
  <si>
    <r>
      <t>町</t>
    </r>
    <r>
      <rPr>
        <sz val="11"/>
        <color rgb="FFFF0000"/>
        <rFont val="ＭＳ Ｐゴシック"/>
        <family val="3"/>
        <charset val="128"/>
      </rPr>
      <t>（税抜）</t>
    </r>
    <rPh sb="0" eb="1">
      <t>マチ</t>
    </rPh>
    <phoneticPr fontId="2"/>
  </si>
  <si>
    <r>
      <t>県</t>
    </r>
    <r>
      <rPr>
        <sz val="11"/>
        <color rgb="FFFF0000"/>
        <rFont val="ＭＳ Ｐゴシック"/>
        <family val="3"/>
        <charset val="128"/>
      </rPr>
      <t>（税抜）</t>
    </r>
    <rPh sb="0" eb="1">
      <t>ケン</t>
    </rPh>
    <phoneticPr fontId="2"/>
  </si>
  <si>
    <r>
      <t>事業費：県
1/4</t>
    </r>
    <r>
      <rPr>
        <sz val="11"/>
        <color rgb="FFFF0000"/>
        <rFont val="ＭＳ Ｐゴシック"/>
        <family val="3"/>
        <charset val="128"/>
      </rPr>
      <t>（税抜）</t>
    </r>
    <rPh sb="0" eb="3">
      <t>ジギョウヒ</t>
    </rPh>
    <rPh sb="4" eb="5">
      <t>ケン</t>
    </rPh>
    <rPh sb="10" eb="11">
      <t>ゼイ</t>
    </rPh>
    <rPh sb="11" eb="12">
      <t>ヌ</t>
    </rPh>
    <phoneticPr fontId="2"/>
  </si>
  <si>
    <r>
      <t>事業費：町
1/12</t>
    </r>
    <r>
      <rPr>
        <sz val="11"/>
        <color rgb="FFFF0000"/>
        <rFont val="ＭＳ Ｐゴシック"/>
        <family val="3"/>
        <charset val="128"/>
      </rPr>
      <t>（税抜）</t>
    </r>
    <rPh sb="0" eb="3">
      <t>ジギョウヒ</t>
    </rPh>
    <rPh sb="4" eb="5">
      <t>マチ</t>
    </rPh>
    <rPh sb="11" eb="12">
      <t>ゼイ</t>
    </rPh>
    <rPh sb="12" eb="13">
      <t>ヌ</t>
    </rPh>
    <phoneticPr fontId="2"/>
  </si>
  <si>
    <r>
      <t xml:space="preserve">基準額の補助：県
</t>
    </r>
    <r>
      <rPr>
        <sz val="10"/>
        <color rgb="FFFF0000"/>
        <rFont val="ＭＳ Ｐゴシック"/>
        <family val="3"/>
        <charset val="128"/>
      </rPr>
      <t>（税抜）</t>
    </r>
    <rPh sb="0" eb="2">
      <t>キジュン</t>
    </rPh>
    <rPh sb="2" eb="3">
      <t>ガク</t>
    </rPh>
    <rPh sb="4" eb="6">
      <t>ホジョ</t>
    </rPh>
    <rPh sb="7" eb="8">
      <t>ケン</t>
    </rPh>
    <phoneticPr fontId="2"/>
  </si>
  <si>
    <r>
      <t xml:space="preserve">基準額の補助：町
</t>
    </r>
    <r>
      <rPr>
        <sz val="10"/>
        <color rgb="FFFF0000"/>
        <rFont val="ＭＳ Ｐゴシック"/>
        <family val="3"/>
        <charset val="128"/>
      </rPr>
      <t>（税抜）</t>
    </r>
    <rPh sb="0" eb="2">
      <t>キジュン</t>
    </rPh>
    <rPh sb="2" eb="3">
      <t>ガク</t>
    </rPh>
    <rPh sb="4" eb="6">
      <t>ホジョ</t>
    </rPh>
    <rPh sb="7" eb="8">
      <t>マチ</t>
    </rPh>
    <phoneticPr fontId="2"/>
  </si>
  <si>
    <t>基準額
：県（税込）</t>
    <rPh sb="0" eb="2">
      <t>キジュン</t>
    </rPh>
    <rPh sb="2" eb="3">
      <t>ガク</t>
    </rPh>
    <rPh sb="5" eb="6">
      <t>ケン</t>
    </rPh>
    <phoneticPr fontId="2"/>
  </si>
  <si>
    <t>基準額
：町（税込）</t>
    <rPh sb="0" eb="2">
      <t>キジュン</t>
    </rPh>
    <rPh sb="2" eb="3">
      <t>ガク</t>
    </rPh>
    <rPh sb="5" eb="6">
      <t>マチ</t>
    </rPh>
    <phoneticPr fontId="2"/>
  </si>
  <si>
    <t>基準額
（税込）</t>
    <rPh sb="0" eb="2">
      <t>キジュン</t>
    </rPh>
    <rPh sb="2" eb="3">
      <t>ガク</t>
    </rPh>
    <phoneticPr fontId="2"/>
  </si>
  <si>
    <t>○○○○</t>
    <phoneticPr fontId="2"/>
  </si>
  <si>
    <t>（農薬（塗布式））</t>
    <rPh sb="1" eb="3">
      <t>ノウヤク</t>
    </rPh>
    <rPh sb="4" eb="6">
      <t>トフ</t>
    </rPh>
    <rPh sb="6" eb="7">
      <t>シキ</t>
    </rPh>
    <phoneticPr fontId="2"/>
  </si>
  <si>
    <t>農薬の種類</t>
    <rPh sb="0" eb="2">
      <t>ノウヤク</t>
    </rPh>
    <rPh sb="3" eb="5">
      <t>シュルイ</t>
    </rPh>
    <phoneticPr fontId="2"/>
  </si>
  <si>
    <t>桃</t>
    <rPh sb="0" eb="1">
      <t>モモ</t>
    </rPh>
    <phoneticPr fontId="2"/>
  </si>
  <si>
    <r>
      <t>事業費：県
1/3</t>
    </r>
    <r>
      <rPr>
        <sz val="11"/>
        <color rgb="FFFF0000"/>
        <rFont val="ＭＳ Ｐゴシック"/>
        <family val="3"/>
        <charset val="128"/>
      </rPr>
      <t>（税抜）</t>
    </r>
    <rPh sb="0" eb="3">
      <t>ジギョウヒ</t>
    </rPh>
    <rPh sb="4" eb="5">
      <t>ケン</t>
    </rPh>
    <rPh sb="10" eb="11">
      <t>ゼイ</t>
    </rPh>
    <rPh sb="11" eb="12">
      <t>ヌ</t>
    </rPh>
    <phoneticPr fontId="2"/>
  </si>
  <si>
    <r>
      <t>事業費：町
1/6</t>
    </r>
    <r>
      <rPr>
        <sz val="11"/>
        <color rgb="FFFF0000"/>
        <rFont val="ＭＳ Ｐゴシック"/>
        <family val="3"/>
        <charset val="128"/>
      </rPr>
      <t>（税抜）</t>
    </r>
    <rPh sb="0" eb="3">
      <t>ジギョウヒ</t>
    </rPh>
    <rPh sb="4" eb="5">
      <t>マチ</t>
    </rPh>
    <rPh sb="10" eb="11">
      <t>ゼイ</t>
    </rPh>
    <rPh sb="11" eb="12">
      <t>ヌ</t>
    </rPh>
    <phoneticPr fontId="2"/>
  </si>
  <si>
    <t>品目
（果樹・花木）</t>
    <rPh sb="0" eb="2">
      <t>ヒンモク</t>
    </rPh>
    <rPh sb="4" eb="6">
      <t>カジュ</t>
    </rPh>
    <rPh sb="7" eb="9">
      <t>カボク</t>
    </rPh>
    <phoneticPr fontId="2"/>
  </si>
  <si>
    <t>補助金額
合計</t>
    <rPh sb="0" eb="4">
      <t>ホジョキンガク</t>
    </rPh>
    <rPh sb="5" eb="7">
      <t>ゴウケイ</t>
    </rPh>
    <phoneticPr fontId="2"/>
  </si>
  <si>
    <r>
      <t xml:space="preserve">基準単価の補助：県1/3
</t>
    </r>
    <r>
      <rPr>
        <sz val="10"/>
        <color rgb="FFFF0000"/>
        <rFont val="ＭＳ Ｐゴシック"/>
        <family val="3"/>
        <charset val="128"/>
      </rPr>
      <t>（税抜）</t>
    </r>
    <rPh sb="0" eb="2">
      <t>キジュン</t>
    </rPh>
    <rPh sb="2" eb="4">
      <t>タンカ</t>
    </rPh>
    <rPh sb="5" eb="7">
      <t>ホジョ</t>
    </rPh>
    <rPh sb="8" eb="9">
      <t>ケン</t>
    </rPh>
    <rPh sb="14" eb="16">
      <t>ゼイヌ</t>
    </rPh>
    <phoneticPr fontId="2"/>
  </si>
  <si>
    <r>
      <t xml:space="preserve">基準単価の補助：町1/6
</t>
    </r>
    <r>
      <rPr>
        <sz val="10"/>
        <color rgb="FFFF0000"/>
        <rFont val="ＭＳ Ｐゴシック"/>
        <family val="3"/>
        <charset val="128"/>
      </rPr>
      <t>（税抜）</t>
    </r>
    <rPh sb="0" eb="2">
      <t>キジュン</t>
    </rPh>
    <rPh sb="2" eb="4">
      <t>タンカ</t>
    </rPh>
    <rPh sb="5" eb="7">
      <t>ホジョ</t>
    </rPh>
    <rPh sb="8" eb="9">
      <t>マチ</t>
    </rPh>
    <rPh sb="14" eb="16">
      <t>ゼイヌ</t>
    </rPh>
    <phoneticPr fontId="2"/>
  </si>
  <si>
    <t>面積×10aあたりの基準単価（税込）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</si>
</sst>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[Red]#,##0"/>
    <numFmt numFmtId="177" formatCode="#,##0_);[Red]\(#,##0\)"/>
    <numFmt numFmtId="178" formatCode="m/d;@"/>
    <numFmt numFmtId="179" formatCode="#,##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 wrapText="1"/>
    </xf>
    <xf numFmtId="38" fontId="0" fillId="0" borderId="0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>
      <alignment vertical="center"/>
    </xf>
    <xf numFmtId="0" fontId="0" fillId="0" borderId="1" xfId="0" applyFont="1" applyBorder="1" applyAlignment="1">
      <alignment horizontal="left" vertical="center" shrinkToFit="1"/>
    </xf>
    <xf numFmtId="0" fontId="0" fillId="0" borderId="1" xfId="0" applyFont="1" applyFill="1" applyBorder="1" applyAlignment="1">
      <alignment horizontal="center" vertical="center" shrinkToFit="1"/>
    </xf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38" fontId="0" fillId="0" borderId="1" xfId="1" applyFont="1" applyBorder="1" applyAlignment="1">
      <alignment horizontal="right" vertical="center" wrapText="1"/>
    </xf>
    <xf numFmtId="178" fontId="0" fillId="0" borderId="1" xfId="0" applyNumberFormat="1" applyFont="1" applyBorder="1" applyAlignment="1">
      <alignment horizontal="center" vertical="center" wrapText="1"/>
    </xf>
    <xf numFmtId="178" fontId="0" fillId="0" borderId="1" xfId="0" applyNumberFormat="1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left" vertical="center" shrinkToFit="1"/>
    </xf>
    <xf numFmtId="0" fontId="0" fillId="0" borderId="0" xfId="0" applyFill="1" applyBorder="1" applyAlignment="1">
      <alignment horizontal="left" vertical="center" shrinkToFit="1"/>
    </xf>
    <xf numFmtId="38" fontId="6" fillId="0" borderId="1" xfId="0" applyNumberFormat="1" applyFont="1" applyBorder="1" applyAlignment="1">
      <alignment vertical="center" wrapText="1"/>
    </xf>
    <xf numFmtId="38" fontId="7" fillId="0" borderId="1" xfId="1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38" fontId="0" fillId="0" borderId="1" xfId="1" applyFont="1" applyFill="1" applyBorder="1" applyAlignment="1">
      <alignment vertical="center"/>
    </xf>
    <xf numFmtId="38" fontId="0" fillId="0" borderId="1" xfId="1" applyFont="1" applyFill="1" applyBorder="1" applyAlignment="1">
      <alignment horizontal="center" vertical="center" wrapText="1"/>
    </xf>
    <xf numFmtId="38" fontId="0" fillId="0" borderId="1" xfId="0" applyNumberFormat="1" applyBorder="1" applyAlignment="1">
      <alignment horizontal="right" vertical="center"/>
    </xf>
    <xf numFmtId="176" fontId="1" fillId="2" borderId="1" xfId="0" applyNumberFormat="1" applyFont="1" applyFill="1" applyBorder="1" applyAlignment="1">
      <alignment horizontal="center" vertical="center" wrapText="1"/>
    </xf>
    <xf numFmtId="38" fontId="0" fillId="2" borderId="1" xfId="1" applyFont="1" applyFill="1" applyBorder="1" applyAlignment="1">
      <alignment vertical="center" wrapText="1"/>
    </xf>
    <xf numFmtId="176" fontId="0" fillId="2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ont="1" applyBorder="1" applyAlignment="1">
      <alignment vertical="center"/>
    </xf>
    <xf numFmtId="179" fontId="6" fillId="0" borderId="0" xfId="0" applyNumberFormat="1" applyFont="1" applyAlignment="1">
      <alignment horizontal="right" vertical="center" wrapText="1"/>
    </xf>
    <xf numFmtId="38" fontId="0" fillId="0" borderId="0" xfId="1" applyFont="1" applyFill="1" applyBorder="1">
      <alignment vertical="center"/>
    </xf>
    <xf numFmtId="38" fontId="0" fillId="0" borderId="0" xfId="1" applyFont="1" applyFill="1" applyBorder="1" applyAlignment="1">
      <alignment vertical="center"/>
    </xf>
    <xf numFmtId="38" fontId="0" fillId="0" borderId="0" xfId="0" applyNumberFormat="1" applyBorder="1" applyAlignment="1">
      <alignment horizontal="right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0" fillId="0" borderId="0" xfId="0" applyFont="1" applyBorder="1">
      <alignment vertic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0" fillId="0" borderId="3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8" fontId="0" fillId="3" borderId="1" xfId="1" applyFont="1" applyFill="1" applyBorder="1" applyAlignment="1">
      <alignment horizontal="right" vertical="center" wrapText="1"/>
    </xf>
    <xf numFmtId="177" fontId="0" fillId="3" borderId="1" xfId="0" applyNumberFormat="1" applyFont="1" applyFill="1" applyBorder="1" applyAlignment="1">
      <alignment vertical="center" wrapText="1"/>
    </xf>
    <xf numFmtId="38" fontId="6" fillId="3" borderId="1" xfId="1" applyFont="1" applyFill="1" applyBorder="1" applyAlignment="1">
      <alignment vertical="center" wrapText="1"/>
    </xf>
    <xf numFmtId="38" fontId="6" fillId="3" borderId="1" xfId="0" applyNumberFormat="1" applyFont="1" applyFill="1" applyBorder="1" applyAlignment="1">
      <alignment vertical="center" wrapText="1"/>
    </xf>
    <xf numFmtId="38" fontId="6" fillId="3" borderId="1" xfId="1" applyNumberFormat="1" applyFont="1" applyFill="1" applyBorder="1" applyAlignment="1">
      <alignment vertical="center" wrapText="1"/>
    </xf>
    <xf numFmtId="38" fontId="6" fillId="4" borderId="1" xfId="1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right" vertical="center" shrinkToFit="1"/>
    </xf>
    <xf numFmtId="0" fontId="0" fillId="0" borderId="3" xfId="0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640B4-7FAD-4E89-A6F4-6FE4EF75B124}">
  <sheetPr>
    <pageSetUpPr fitToPage="1"/>
  </sheetPr>
  <dimension ref="B1:AG64"/>
  <sheetViews>
    <sheetView tabSelected="1" view="pageBreakPreview" zoomScale="60" zoomScaleNormal="100" workbookViewId="0">
      <selection activeCell="E14" sqref="E14"/>
    </sheetView>
  </sheetViews>
  <sheetFormatPr defaultRowHeight="13.5"/>
  <cols>
    <col min="1" max="1" width="3.625" customWidth="1"/>
    <col min="2" max="2" width="4.125" customWidth="1"/>
    <col min="3" max="3" width="11.125" customWidth="1"/>
    <col min="7" max="8" width="8.75" customWidth="1"/>
    <col min="9" max="9" width="13.125" customWidth="1"/>
    <col min="10" max="10" width="15.125" customWidth="1"/>
    <col min="11" max="11" width="7.875" customWidth="1"/>
    <col min="12" max="14" width="9.25" style="12" customWidth="1"/>
    <col min="16" max="17" width="12.125" customWidth="1"/>
    <col min="18" max="22" width="9" customWidth="1"/>
    <col min="26" max="27" width="9.5" customWidth="1"/>
    <col min="28" max="28" width="12.125" customWidth="1"/>
  </cols>
  <sheetData>
    <row r="1" spans="2:33">
      <c r="C1" s="48" t="s">
        <v>41</v>
      </c>
    </row>
    <row r="2" spans="2:33" ht="23.25" customHeight="1">
      <c r="B2" s="74" t="s">
        <v>42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45"/>
    </row>
    <row r="3" spans="2:33" ht="22.5" customHeight="1">
      <c r="B3" s="45"/>
      <c r="C3" s="8" t="s">
        <v>43</v>
      </c>
      <c r="D3" s="7" t="s">
        <v>44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61"/>
      <c r="S3" s="45"/>
      <c r="T3" s="45"/>
      <c r="U3" s="45"/>
      <c r="V3" s="45"/>
      <c r="W3" s="45"/>
      <c r="X3" s="45"/>
      <c r="Y3" s="45"/>
      <c r="Z3" s="45"/>
      <c r="AA3" s="45"/>
      <c r="AB3" s="45"/>
    </row>
    <row r="4" spans="2:33" ht="22.5" customHeight="1">
      <c r="C4" s="8" t="s">
        <v>6</v>
      </c>
      <c r="D4" s="7" t="s">
        <v>45</v>
      </c>
      <c r="E4" s="7"/>
      <c r="F4" s="7"/>
      <c r="G4" s="7"/>
      <c r="H4" s="7"/>
      <c r="I4" s="7"/>
      <c r="J4" s="7"/>
      <c r="K4" s="7"/>
      <c r="L4" s="72" t="s">
        <v>51</v>
      </c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</row>
    <row r="5" spans="2:33" s="3" customFormat="1" ht="36.75" customHeight="1">
      <c r="B5" s="2" t="s">
        <v>7</v>
      </c>
      <c r="C5" s="2" t="s">
        <v>0</v>
      </c>
      <c r="D5" s="2" t="s">
        <v>5</v>
      </c>
      <c r="E5" s="2" t="s">
        <v>26</v>
      </c>
      <c r="F5" s="1" t="s">
        <v>67</v>
      </c>
      <c r="G5" s="1" t="s">
        <v>68</v>
      </c>
      <c r="H5" s="1" t="s">
        <v>10</v>
      </c>
      <c r="I5" s="2" t="s">
        <v>1</v>
      </c>
      <c r="J5" s="2" t="s">
        <v>49</v>
      </c>
      <c r="K5" s="2" t="s">
        <v>2</v>
      </c>
      <c r="L5" s="13" t="s">
        <v>11</v>
      </c>
      <c r="M5" s="13" t="s">
        <v>77</v>
      </c>
      <c r="N5" s="13" t="s">
        <v>12</v>
      </c>
      <c r="O5" s="1" t="s">
        <v>76</v>
      </c>
      <c r="P5" s="1" t="s">
        <v>80</v>
      </c>
      <c r="Q5" s="1" t="s">
        <v>81</v>
      </c>
      <c r="R5" s="9" t="s">
        <v>86</v>
      </c>
      <c r="S5" s="9" t="s">
        <v>84</v>
      </c>
      <c r="T5" s="9" t="s">
        <v>85</v>
      </c>
      <c r="U5" s="9" t="s">
        <v>82</v>
      </c>
      <c r="V5" s="9" t="s">
        <v>83</v>
      </c>
      <c r="W5" s="13" t="s">
        <v>79</v>
      </c>
      <c r="X5" s="13" t="s">
        <v>78</v>
      </c>
      <c r="Y5" s="13" t="s">
        <v>94</v>
      </c>
      <c r="Z5" s="2" t="s">
        <v>3</v>
      </c>
      <c r="AA5" s="2" t="s">
        <v>4</v>
      </c>
      <c r="AE5" s="3" t="s">
        <v>52</v>
      </c>
      <c r="AF5" s="3" t="s">
        <v>31</v>
      </c>
      <c r="AG5" s="3" t="s">
        <v>32</v>
      </c>
    </row>
    <row r="6" spans="2:33" s="4" customFormat="1" ht="21" customHeight="1">
      <c r="B6" s="9">
        <v>1</v>
      </c>
      <c r="C6" s="18" t="s">
        <v>46</v>
      </c>
      <c r="D6" s="21" t="s">
        <v>47</v>
      </c>
      <c r="E6" s="21" t="s">
        <v>27</v>
      </c>
      <c r="F6" s="71">
        <v>40</v>
      </c>
      <c r="G6" s="22">
        <v>40</v>
      </c>
      <c r="H6" s="9" t="s">
        <v>13</v>
      </c>
      <c r="I6" s="24" t="s">
        <v>50</v>
      </c>
      <c r="J6" s="24" t="s">
        <v>87</v>
      </c>
      <c r="K6" s="22">
        <v>5</v>
      </c>
      <c r="L6" s="25">
        <v>1617</v>
      </c>
      <c r="M6" s="25">
        <v>1470</v>
      </c>
      <c r="N6" s="65">
        <f>L6*K6</f>
        <v>8085</v>
      </c>
      <c r="O6" s="66">
        <f>K6*M6</f>
        <v>7350</v>
      </c>
      <c r="P6" s="67">
        <f t="shared" ref="P6" si="0">ROUNDDOWN(O6/4,0)</f>
        <v>1837</v>
      </c>
      <c r="Q6" s="67">
        <f>ROUNDUP(O6/12,0)</f>
        <v>613</v>
      </c>
      <c r="R6" s="67">
        <f>IF(I6="",0,IF(I6="炭の粉等",$AE$6,$AE$7))</f>
        <v>500</v>
      </c>
      <c r="S6" s="68">
        <f>IF(I6="",0,IF(I6="炭の粉等",$AF$6,$AF$7))</f>
        <v>370</v>
      </c>
      <c r="T6" s="68">
        <f t="shared" ref="T6:T45" si="1">IF(I6="",0,IF(I6="炭の粉等",$AG$6,$AG$7))</f>
        <v>130</v>
      </c>
      <c r="U6" s="68">
        <f>ROUNDDOWN(G6*S6/1.1/10,0)</f>
        <v>1345</v>
      </c>
      <c r="V6" s="68">
        <f>ROUNDUP(G6*T6/1.1/10,0)</f>
        <v>473</v>
      </c>
      <c r="W6" s="69">
        <f>MIN(P6,U6)</f>
        <v>1345</v>
      </c>
      <c r="X6" s="69">
        <f>MIN(Q6,V6)</f>
        <v>473</v>
      </c>
      <c r="Y6" s="70">
        <f>W6+X6</f>
        <v>1818</v>
      </c>
      <c r="Z6" s="26">
        <v>44243</v>
      </c>
      <c r="AA6" s="26">
        <v>44256</v>
      </c>
      <c r="AD6" s="49" t="s">
        <v>50</v>
      </c>
      <c r="AE6" s="50">
        <f>AF6+AG6</f>
        <v>500</v>
      </c>
      <c r="AF6" s="50">
        <v>370</v>
      </c>
      <c r="AG6" s="50">
        <v>130</v>
      </c>
    </row>
    <row r="7" spans="2:33" s="4" customFormat="1" ht="21" customHeight="1">
      <c r="B7" s="9">
        <v>2</v>
      </c>
      <c r="C7" s="18" t="s">
        <v>46</v>
      </c>
      <c r="D7" s="21" t="s">
        <v>28</v>
      </c>
      <c r="E7" s="21" t="s">
        <v>17</v>
      </c>
      <c r="F7" s="71">
        <v>25</v>
      </c>
      <c r="G7" s="22">
        <v>25</v>
      </c>
      <c r="H7" s="9" t="s">
        <v>48</v>
      </c>
      <c r="I7" s="24" t="s">
        <v>15</v>
      </c>
      <c r="J7" s="24" t="s">
        <v>87</v>
      </c>
      <c r="K7" s="22">
        <v>4</v>
      </c>
      <c r="L7" s="25">
        <v>1617</v>
      </c>
      <c r="M7" s="25">
        <v>1470</v>
      </c>
      <c r="N7" s="65">
        <f t="shared" ref="N7:N45" si="2">L7*K7</f>
        <v>6468</v>
      </c>
      <c r="O7" s="66">
        <f t="shared" ref="O7:O45" si="3">K7*M7</f>
        <v>5880</v>
      </c>
      <c r="P7" s="67">
        <f>ROUNDDOWN(O7/4,0)</f>
        <v>1470</v>
      </c>
      <c r="Q7" s="67">
        <f t="shared" ref="Q7:Q45" si="4">ROUNDUP(O7/12,0)</f>
        <v>490</v>
      </c>
      <c r="R7" s="67">
        <f t="shared" ref="R7:R45" si="5">IF(I7="",0,IF(I7="炭の粉等",$AE$6,$AE$7))</f>
        <v>910</v>
      </c>
      <c r="S7" s="68">
        <f t="shared" ref="S7:S45" si="6">IF(I7="",0,IF(I7="炭の粉等",$AF$6,$AF$7))</f>
        <v>680</v>
      </c>
      <c r="T7" s="68">
        <f t="shared" si="1"/>
        <v>230</v>
      </c>
      <c r="U7" s="68">
        <f t="shared" ref="U7:U45" si="7">ROUNDDOWN(G7*S7/1.1/10,0)</f>
        <v>1545</v>
      </c>
      <c r="V7" s="68">
        <f t="shared" ref="V7:V45" si="8">ROUNDUP(G7*T7/1.1/10,0)</f>
        <v>523</v>
      </c>
      <c r="W7" s="69">
        <f t="shared" ref="W7:W45" si="9">MIN(P7,U7)</f>
        <v>1470</v>
      </c>
      <c r="X7" s="69">
        <f t="shared" ref="X7:X45" si="10">MIN(Q7,V7)</f>
        <v>490</v>
      </c>
      <c r="Y7" s="70">
        <f t="shared" ref="Y7:Y45" si="11">W7+X7</f>
        <v>1960</v>
      </c>
      <c r="Z7" s="26">
        <v>44243</v>
      </c>
      <c r="AA7" s="26">
        <v>44254</v>
      </c>
      <c r="AD7" s="49" t="s">
        <v>15</v>
      </c>
      <c r="AE7" s="50">
        <f>AF7+AG7</f>
        <v>910</v>
      </c>
      <c r="AF7" s="50">
        <v>680</v>
      </c>
      <c r="AG7" s="50">
        <v>230</v>
      </c>
    </row>
    <row r="8" spans="2:33" s="4" customFormat="1" ht="21" customHeight="1">
      <c r="B8" s="9">
        <v>3</v>
      </c>
      <c r="C8" s="18"/>
      <c r="D8" s="21"/>
      <c r="E8" s="21"/>
      <c r="F8" s="21"/>
      <c r="G8" s="22"/>
      <c r="H8" s="9"/>
      <c r="I8" s="24"/>
      <c r="J8" s="24"/>
      <c r="K8" s="22"/>
      <c r="L8" s="25"/>
      <c r="M8" s="25"/>
      <c r="N8" s="65">
        <f t="shared" si="2"/>
        <v>0</v>
      </c>
      <c r="O8" s="66">
        <f t="shared" si="3"/>
        <v>0</v>
      </c>
      <c r="P8" s="67">
        <f t="shared" ref="P8:P45" si="12">ROUNDDOWN(O8/4,0)</f>
        <v>0</v>
      </c>
      <c r="Q8" s="67">
        <f t="shared" si="4"/>
        <v>0</v>
      </c>
      <c r="R8" s="67">
        <f t="shared" si="5"/>
        <v>0</v>
      </c>
      <c r="S8" s="68">
        <f t="shared" si="6"/>
        <v>0</v>
      </c>
      <c r="T8" s="68">
        <f t="shared" si="1"/>
        <v>0</v>
      </c>
      <c r="U8" s="68">
        <f t="shared" si="7"/>
        <v>0</v>
      </c>
      <c r="V8" s="68">
        <f t="shared" si="8"/>
        <v>0</v>
      </c>
      <c r="W8" s="67">
        <f t="shared" si="9"/>
        <v>0</v>
      </c>
      <c r="X8" s="67">
        <f t="shared" si="10"/>
        <v>0</v>
      </c>
      <c r="Y8" s="70">
        <f t="shared" si="11"/>
        <v>0</v>
      </c>
      <c r="Z8" s="26"/>
      <c r="AA8" s="26"/>
    </row>
    <row r="9" spans="2:33" s="4" customFormat="1" ht="21" customHeight="1">
      <c r="B9" s="9">
        <v>4</v>
      </c>
      <c r="C9" s="18"/>
      <c r="D9" s="21"/>
      <c r="E9" s="21"/>
      <c r="F9" s="21"/>
      <c r="G9" s="22"/>
      <c r="H9" s="9"/>
      <c r="I9" s="24"/>
      <c r="J9" s="24"/>
      <c r="K9" s="22"/>
      <c r="L9" s="25"/>
      <c r="M9" s="25"/>
      <c r="N9" s="65">
        <f t="shared" si="2"/>
        <v>0</v>
      </c>
      <c r="O9" s="66">
        <f t="shared" si="3"/>
        <v>0</v>
      </c>
      <c r="P9" s="67">
        <f t="shared" si="12"/>
        <v>0</v>
      </c>
      <c r="Q9" s="67">
        <f t="shared" si="4"/>
        <v>0</v>
      </c>
      <c r="R9" s="67">
        <f t="shared" si="5"/>
        <v>0</v>
      </c>
      <c r="S9" s="68">
        <f t="shared" si="6"/>
        <v>0</v>
      </c>
      <c r="T9" s="68">
        <f t="shared" si="1"/>
        <v>0</v>
      </c>
      <c r="U9" s="68">
        <f t="shared" si="7"/>
        <v>0</v>
      </c>
      <c r="V9" s="68">
        <f t="shared" si="8"/>
        <v>0</v>
      </c>
      <c r="W9" s="67">
        <f t="shared" si="9"/>
        <v>0</v>
      </c>
      <c r="X9" s="67">
        <f t="shared" si="10"/>
        <v>0</v>
      </c>
      <c r="Y9" s="70">
        <f t="shared" si="11"/>
        <v>0</v>
      </c>
      <c r="Z9" s="26"/>
      <c r="AA9" s="26"/>
    </row>
    <row r="10" spans="2:33" s="4" customFormat="1" ht="21" customHeight="1">
      <c r="B10" s="9">
        <v>5</v>
      </c>
      <c r="C10" s="18"/>
      <c r="D10" s="21"/>
      <c r="E10" s="21"/>
      <c r="F10" s="21"/>
      <c r="G10" s="22"/>
      <c r="H10" s="9"/>
      <c r="I10" s="24"/>
      <c r="J10" s="24"/>
      <c r="K10" s="22"/>
      <c r="L10" s="25"/>
      <c r="M10" s="25"/>
      <c r="N10" s="65">
        <f t="shared" si="2"/>
        <v>0</v>
      </c>
      <c r="O10" s="66">
        <f t="shared" si="3"/>
        <v>0</v>
      </c>
      <c r="P10" s="67">
        <f t="shared" si="12"/>
        <v>0</v>
      </c>
      <c r="Q10" s="67">
        <f t="shared" si="4"/>
        <v>0</v>
      </c>
      <c r="R10" s="67">
        <f t="shared" si="5"/>
        <v>0</v>
      </c>
      <c r="S10" s="68">
        <f t="shared" si="6"/>
        <v>0</v>
      </c>
      <c r="T10" s="68">
        <f t="shared" si="1"/>
        <v>0</v>
      </c>
      <c r="U10" s="68">
        <f t="shared" si="7"/>
        <v>0</v>
      </c>
      <c r="V10" s="68">
        <f t="shared" si="8"/>
        <v>0</v>
      </c>
      <c r="W10" s="67">
        <f t="shared" si="9"/>
        <v>0</v>
      </c>
      <c r="X10" s="67">
        <f t="shared" si="10"/>
        <v>0</v>
      </c>
      <c r="Y10" s="70">
        <f t="shared" si="11"/>
        <v>0</v>
      </c>
      <c r="Z10" s="26"/>
      <c r="AA10" s="26"/>
    </row>
    <row r="11" spans="2:33" s="5" customFormat="1" ht="21" customHeight="1">
      <c r="B11" s="9">
        <v>6</v>
      </c>
      <c r="C11" s="19"/>
      <c r="D11" s="21"/>
      <c r="E11" s="21"/>
      <c r="F11" s="21"/>
      <c r="G11" s="19"/>
      <c r="H11" s="16"/>
      <c r="I11" s="24"/>
      <c r="J11" s="24"/>
      <c r="K11" s="22"/>
      <c r="L11" s="25"/>
      <c r="M11" s="25"/>
      <c r="N11" s="65">
        <f t="shared" si="2"/>
        <v>0</v>
      </c>
      <c r="O11" s="66">
        <f t="shared" si="3"/>
        <v>0</v>
      </c>
      <c r="P11" s="67">
        <f t="shared" si="12"/>
        <v>0</v>
      </c>
      <c r="Q11" s="67">
        <f t="shared" si="4"/>
        <v>0</v>
      </c>
      <c r="R11" s="67">
        <f t="shared" si="5"/>
        <v>0</v>
      </c>
      <c r="S11" s="68">
        <f t="shared" si="6"/>
        <v>0</v>
      </c>
      <c r="T11" s="68">
        <f t="shared" si="1"/>
        <v>0</v>
      </c>
      <c r="U11" s="68">
        <f t="shared" si="7"/>
        <v>0</v>
      </c>
      <c r="V11" s="68">
        <f t="shared" si="8"/>
        <v>0</v>
      </c>
      <c r="W11" s="67">
        <f t="shared" si="9"/>
        <v>0</v>
      </c>
      <c r="X11" s="67">
        <f t="shared" si="10"/>
        <v>0</v>
      </c>
      <c r="Y11" s="70">
        <f t="shared" si="11"/>
        <v>0</v>
      </c>
      <c r="Z11" s="26"/>
      <c r="AA11" s="27"/>
    </row>
    <row r="12" spans="2:33" s="5" customFormat="1" ht="21" customHeight="1">
      <c r="B12" s="9">
        <v>7</v>
      </c>
      <c r="C12" s="19"/>
      <c r="D12" s="21"/>
      <c r="E12" s="21"/>
      <c r="F12" s="21"/>
      <c r="G12" s="19"/>
      <c r="H12" s="16"/>
      <c r="I12" s="24"/>
      <c r="J12" s="24"/>
      <c r="K12" s="22"/>
      <c r="L12" s="25"/>
      <c r="M12" s="25"/>
      <c r="N12" s="65">
        <f t="shared" si="2"/>
        <v>0</v>
      </c>
      <c r="O12" s="66">
        <f t="shared" si="3"/>
        <v>0</v>
      </c>
      <c r="P12" s="67">
        <f t="shared" si="12"/>
        <v>0</v>
      </c>
      <c r="Q12" s="67">
        <f t="shared" si="4"/>
        <v>0</v>
      </c>
      <c r="R12" s="67">
        <f t="shared" si="5"/>
        <v>0</v>
      </c>
      <c r="S12" s="68">
        <f t="shared" si="6"/>
        <v>0</v>
      </c>
      <c r="T12" s="68">
        <f t="shared" si="1"/>
        <v>0</v>
      </c>
      <c r="U12" s="68">
        <f t="shared" si="7"/>
        <v>0</v>
      </c>
      <c r="V12" s="68">
        <f t="shared" si="8"/>
        <v>0</v>
      </c>
      <c r="W12" s="67">
        <f t="shared" si="9"/>
        <v>0</v>
      </c>
      <c r="X12" s="67">
        <f t="shared" si="10"/>
        <v>0</v>
      </c>
      <c r="Y12" s="70">
        <f t="shared" si="11"/>
        <v>0</v>
      </c>
      <c r="Z12" s="26"/>
      <c r="AA12" s="27"/>
    </row>
    <row r="13" spans="2:33" s="5" customFormat="1" ht="21" customHeight="1">
      <c r="B13" s="9">
        <v>8</v>
      </c>
      <c r="C13" s="20"/>
      <c r="D13" s="21"/>
      <c r="E13" s="21"/>
      <c r="F13" s="21"/>
      <c r="G13" s="22"/>
      <c r="H13" s="9"/>
      <c r="I13" s="24"/>
      <c r="J13" s="24"/>
      <c r="K13" s="22"/>
      <c r="L13" s="25"/>
      <c r="M13" s="25"/>
      <c r="N13" s="65">
        <f t="shared" si="2"/>
        <v>0</v>
      </c>
      <c r="O13" s="66">
        <f t="shared" si="3"/>
        <v>0</v>
      </c>
      <c r="P13" s="67">
        <f t="shared" si="12"/>
        <v>0</v>
      </c>
      <c r="Q13" s="67">
        <f t="shared" si="4"/>
        <v>0</v>
      </c>
      <c r="R13" s="67">
        <f t="shared" si="5"/>
        <v>0</v>
      </c>
      <c r="S13" s="68">
        <f t="shared" si="6"/>
        <v>0</v>
      </c>
      <c r="T13" s="68">
        <f t="shared" si="1"/>
        <v>0</v>
      </c>
      <c r="U13" s="68">
        <f t="shared" si="7"/>
        <v>0</v>
      </c>
      <c r="V13" s="68">
        <f t="shared" si="8"/>
        <v>0</v>
      </c>
      <c r="W13" s="67">
        <f t="shared" si="9"/>
        <v>0</v>
      </c>
      <c r="X13" s="67">
        <f t="shared" si="10"/>
        <v>0</v>
      </c>
      <c r="Y13" s="70">
        <f t="shared" si="11"/>
        <v>0</v>
      </c>
      <c r="Z13" s="26"/>
      <c r="AA13" s="26"/>
    </row>
    <row r="14" spans="2:33" s="5" customFormat="1" ht="21" customHeight="1">
      <c r="B14" s="9">
        <v>9</v>
      </c>
      <c r="C14" s="19"/>
      <c r="D14" s="21"/>
      <c r="E14" s="21"/>
      <c r="F14" s="21"/>
      <c r="G14" s="37"/>
      <c r="H14" s="15"/>
      <c r="I14" s="13"/>
      <c r="J14" s="13"/>
      <c r="K14" s="25"/>
      <c r="L14" s="25"/>
      <c r="M14" s="25"/>
      <c r="N14" s="65">
        <f t="shared" si="2"/>
        <v>0</v>
      </c>
      <c r="O14" s="66">
        <f t="shared" si="3"/>
        <v>0</v>
      </c>
      <c r="P14" s="67">
        <f t="shared" si="12"/>
        <v>0</v>
      </c>
      <c r="Q14" s="67">
        <f t="shared" si="4"/>
        <v>0</v>
      </c>
      <c r="R14" s="67">
        <f t="shared" si="5"/>
        <v>0</v>
      </c>
      <c r="S14" s="68">
        <f t="shared" si="6"/>
        <v>0</v>
      </c>
      <c r="T14" s="68">
        <f t="shared" si="1"/>
        <v>0</v>
      </c>
      <c r="U14" s="68">
        <f t="shared" si="7"/>
        <v>0</v>
      </c>
      <c r="V14" s="68">
        <f t="shared" si="8"/>
        <v>0</v>
      </c>
      <c r="W14" s="67">
        <f t="shared" si="9"/>
        <v>0</v>
      </c>
      <c r="X14" s="67">
        <f t="shared" si="10"/>
        <v>0</v>
      </c>
      <c r="Y14" s="70">
        <f t="shared" si="11"/>
        <v>0</v>
      </c>
      <c r="Z14" s="26"/>
      <c r="AA14" s="27"/>
    </row>
    <row r="15" spans="2:33" s="5" customFormat="1" ht="21" customHeight="1">
      <c r="B15" s="9">
        <v>10</v>
      </c>
      <c r="C15" s="19"/>
      <c r="D15" s="21"/>
      <c r="E15" s="21"/>
      <c r="F15" s="21"/>
      <c r="G15" s="37"/>
      <c r="H15" s="16"/>
      <c r="I15" s="13"/>
      <c r="J15" s="13"/>
      <c r="K15" s="25"/>
      <c r="L15" s="25"/>
      <c r="M15" s="25"/>
      <c r="N15" s="65">
        <f t="shared" si="2"/>
        <v>0</v>
      </c>
      <c r="O15" s="66">
        <f t="shared" si="3"/>
        <v>0</v>
      </c>
      <c r="P15" s="67">
        <f t="shared" si="12"/>
        <v>0</v>
      </c>
      <c r="Q15" s="67">
        <f t="shared" si="4"/>
        <v>0</v>
      </c>
      <c r="R15" s="67">
        <f t="shared" si="5"/>
        <v>0</v>
      </c>
      <c r="S15" s="68">
        <f t="shared" si="6"/>
        <v>0</v>
      </c>
      <c r="T15" s="68">
        <f t="shared" si="1"/>
        <v>0</v>
      </c>
      <c r="U15" s="68">
        <f t="shared" si="7"/>
        <v>0</v>
      </c>
      <c r="V15" s="68">
        <f t="shared" si="8"/>
        <v>0</v>
      </c>
      <c r="W15" s="67">
        <f t="shared" si="9"/>
        <v>0</v>
      </c>
      <c r="X15" s="67">
        <f t="shared" si="10"/>
        <v>0</v>
      </c>
      <c r="Y15" s="70">
        <f t="shared" si="11"/>
        <v>0</v>
      </c>
      <c r="Z15" s="26"/>
      <c r="AA15" s="27"/>
    </row>
    <row r="16" spans="2:33" s="5" customFormat="1" ht="21" customHeight="1">
      <c r="B16" s="9">
        <v>11</v>
      </c>
      <c r="C16" s="19"/>
      <c r="D16" s="21"/>
      <c r="E16" s="21"/>
      <c r="F16" s="21"/>
      <c r="G16" s="37"/>
      <c r="H16" s="16"/>
      <c r="I16" s="13"/>
      <c r="J16" s="13"/>
      <c r="K16" s="25"/>
      <c r="L16" s="25"/>
      <c r="M16" s="25"/>
      <c r="N16" s="65">
        <f t="shared" si="2"/>
        <v>0</v>
      </c>
      <c r="O16" s="66">
        <f t="shared" si="3"/>
        <v>0</v>
      </c>
      <c r="P16" s="67">
        <f t="shared" si="12"/>
        <v>0</v>
      </c>
      <c r="Q16" s="67">
        <f t="shared" si="4"/>
        <v>0</v>
      </c>
      <c r="R16" s="67">
        <f t="shared" si="5"/>
        <v>0</v>
      </c>
      <c r="S16" s="68">
        <f t="shared" si="6"/>
        <v>0</v>
      </c>
      <c r="T16" s="68">
        <f t="shared" si="1"/>
        <v>0</v>
      </c>
      <c r="U16" s="68">
        <f t="shared" si="7"/>
        <v>0</v>
      </c>
      <c r="V16" s="68">
        <f t="shared" si="8"/>
        <v>0</v>
      </c>
      <c r="W16" s="67">
        <f t="shared" si="9"/>
        <v>0</v>
      </c>
      <c r="X16" s="67">
        <f t="shared" si="10"/>
        <v>0</v>
      </c>
      <c r="Y16" s="70">
        <f t="shared" si="11"/>
        <v>0</v>
      </c>
      <c r="Z16" s="26"/>
      <c r="AA16" s="27"/>
    </row>
    <row r="17" spans="2:27" s="4" customFormat="1" ht="21" customHeight="1">
      <c r="B17" s="9">
        <v>12</v>
      </c>
      <c r="C17" s="19"/>
      <c r="D17" s="21"/>
      <c r="E17" s="21"/>
      <c r="F17" s="21"/>
      <c r="G17" s="23"/>
      <c r="H17" s="17"/>
      <c r="I17" s="24"/>
      <c r="J17" s="24"/>
      <c r="K17" s="22"/>
      <c r="L17" s="25"/>
      <c r="M17" s="25"/>
      <c r="N17" s="65">
        <f t="shared" si="2"/>
        <v>0</v>
      </c>
      <c r="O17" s="66">
        <f t="shared" si="3"/>
        <v>0</v>
      </c>
      <c r="P17" s="67">
        <f t="shared" si="12"/>
        <v>0</v>
      </c>
      <c r="Q17" s="67">
        <f t="shared" si="4"/>
        <v>0</v>
      </c>
      <c r="R17" s="67">
        <f t="shared" si="5"/>
        <v>0</v>
      </c>
      <c r="S17" s="68">
        <f t="shared" si="6"/>
        <v>0</v>
      </c>
      <c r="T17" s="68">
        <f t="shared" si="1"/>
        <v>0</v>
      </c>
      <c r="U17" s="68">
        <f t="shared" si="7"/>
        <v>0</v>
      </c>
      <c r="V17" s="68">
        <f t="shared" si="8"/>
        <v>0</v>
      </c>
      <c r="W17" s="67">
        <f t="shared" si="9"/>
        <v>0</v>
      </c>
      <c r="X17" s="67">
        <f t="shared" si="10"/>
        <v>0</v>
      </c>
      <c r="Y17" s="70">
        <f t="shared" si="11"/>
        <v>0</v>
      </c>
      <c r="Z17" s="26"/>
      <c r="AA17" s="26"/>
    </row>
    <row r="18" spans="2:27" s="4" customFormat="1" ht="21" customHeight="1">
      <c r="B18" s="9">
        <v>13</v>
      </c>
      <c r="C18" s="19"/>
      <c r="D18" s="21"/>
      <c r="E18" s="21"/>
      <c r="F18" s="21"/>
      <c r="G18" s="22"/>
      <c r="H18" s="9"/>
      <c r="I18" s="24"/>
      <c r="J18" s="24"/>
      <c r="K18" s="22"/>
      <c r="L18" s="25"/>
      <c r="M18" s="25"/>
      <c r="N18" s="65">
        <f t="shared" si="2"/>
        <v>0</v>
      </c>
      <c r="O18" s="66">
        <f t="shared" si="3"/>
        <v>0</v>
      </c>
      <c r="P18" s="67">
        <f t="shared" si="12"/>
        <v>0</v>
      </c>
      <c r="Q18" s="67">
        <f t="shared" si="4"/>
        <v>0</v>
      </c>
      <c r="R18" s="67">
        <f t="shared" si="5"/>
        <v>0</v>
      </c>
      <c r="S18" s="68">
        <f t="shared" si="6"/>
        <v>0</v>
      </c>
      <c r="T18" s="68">
        <f t="shared" si="1"/>
        <v>0</v>
      </c>
      <c r="U18" s="68">
        <f t="shared" si="7"/>
        <v>0</v>
      </c>
      <c r="V18" s="68">
        <f t="shared" si="8"/>
        <v>0</v>
      </c>
      <c r="W18" s="67">
        <f t="shared" si="9"/>
        <v>0</v>
      </c>
      <c r="X18" s="67">
        <f t="shared" si="10"/>
        <v>0</v>
      </c>
      <c r="Y18" s="70">
        <f t="shared" si="11"/>
        <v>0</v>
      </c>
      <c r="Z18" s="26"/>
      <c r="AA18" s="26"/>
    </row>
    <row r="19" spans="2:27" s="4" customFormat="1" ht="21" customHeight="1">
      <c r="B19" s="9">
        <v>14</v>
      </c>
      <c r="C19" s="19"/>
      <c r="D19" s="21"/>
      <c r="E19" s="21"/>
      <c r="F19" s="21"/>
      <c r="G19" s="22"/>
      <c r="H19" s="9"/>
      <c r="I19" s="24"/>
      <c r="J19" s="24"/>
      <c r="K19" s="22"/>
      <c r="L19" s="25"/>
      <c r="M19" s="25"/>
      <c r="N19" s="65">
        <f t="shared" si="2"/>
        <v>0</v>
      </c>
      <c r="O19" s="66">
        <f t="shared" si="3"/>
        <v>0</v>
      </c>
      <c r="P19" s="67">
        <f t="shared" si="12"/>
        <v>0</v>
      </c>
      <c r="Q19" s="67">
        <f t="shared" si="4"/>
        <v>0</v>
      </c>
      <c r="R19" s="67">
        <f t="shared" si="5"/>
        <v>0</v>
      </c>
      <c r="S19" s="68">
        <f t="shared" si="6"/>
        <v>0</v>
      </c>
      <c r="T19" s="68">
        <f t="shared" si="1"/>
        <v>0</v>
      </c>
      <c r="U19" s="68">
        <f t="shared" si="7"/>
        <v>0</v>
      </c>
      <c r="V19" s="68">
        <f t="shared" si="8"/>
        <v>0</v>
      </c>
      <c r="W19" s="67">
        <f t="shared" si="9"/>
        <v>0</v>
      </c>
      <c r="X19" s="67">
        <f t="shared" si="10"/>
        <v>0</v>
      </c>
      <c r="Y19" s="70">
        <f t="shared" si="11"/>
        <v>0</v>
      </c>
      <c r="Z19" s="26"/>
      <c r="AA19" s="26"/>
    </row>
    <row r="20" spans="2:27" s="4" customFormat="1" ht="21" customHeight="1">
      <c r="B20" s="9">
        <v>15</v>
      </c>
      <c r="C20" s="19"/>
      <c r="D20" s="21"/>
      <c r="E20" s="21"/>
      <c r="F20" s="21"/>
      <c r="G20" s="22"/>
      <c r="H20" s="9"/>
      <c r="I20" s="24"/>
      <c r="J20" s="24"/>
      <c r="K20" s="22"/>
      <c r="L20" s="25"/>
      <c r="M20" s="25"/>
      <c r="N20" s="65">
        <f t="shared" si="2"/>
        <v>0</v>
      </c>
      <c r="O20" s="66">
        <f t="shared" si="3"/>
        <v>0</v>
      </c>
      <c r="P20" s="67">
        <f t="shared" si="12"/>
        <v>0</v>
      </c>
      <c r="Q20" s="67">
        <f t="shared" si="4"/>
        <v>0</v>
      </c>
      <c r="R20" s="67">
        <f t="shared" si="5"/>
        <v>0</v>
      </c>
      <c r="S20" s="68">
        <f t="shared" si="6"/>
        <v>0</v>
      </c>
      <c r="T20" s="68">
        <f t="shared" si="1"/>
        <v>0</v>
      </c>
      <c r="U20" s="68">
        <f t="shared" si="7"/>
        <v>0</v>
      </c>
      <c r="V20" s="68">
        <f t="shared" si="8"/>
        <v>0</v>
      </c>
      <c r="W20" s="67">
        <f t="shared" si="9"/>
        <v>0</v>
      </c>
      <c r="X20" s="67">
        <f t="shared" si="10"/>
        <v>0</v>
      </c>
      <c r="Y20" s="70">
        <f t="shared" si="11"/>
        <v>0</v>
      </c>
      <c r="Z20" s="26"/>
      <c r="AA20" s="26"/>
    </row>
    <row r="21" spans="2:27" s="4" customFormat="1" ht="21" customHeight="1">
      <c r="B21" s="9">
        <v>16</v>
      </c>
      <c r="C21" s="18"/>
      <c r="D21" s="21"/>
      <c r="E21" s="21"/>
      <c r="F21" s="21"/>
      <c r="G21" s="22"/>
      <c r="H21" s="9"/>
      <c r="I21" s="24"/>
      <c r="J21" s="24"/>
      <c r="K21" s="22"/>
      <c r="L21" s="25"/>
      <c r="M21" s="25"/>
      <c r="N21" s="65">
        <f t="shared" si="2"/>
        <v>0</v>
      </c>
      <c r="O21" s="66">
        <f t="shared" si="3"/>
        <v>0</v>
      </c>
      <c r="P21" s="67">
        <f t="shared" si="12"/>
        <v>0</v>
      </c>
      <c r="Q21" s="67">
        <f t="shared" si="4"/>
        <v>0</v>
      </c>
      <c r="R21" s="67">
        <f t="shared" si="5"/>
        <v>0</v>
      </c>
      <c r="S21" s="68">
        <f t="shared" si="6"/>
        <v>0</v>
      </c>
      <c r="T21" s="68">
        <f t="shared" si="1"/>
        <v>0</v>
      </c>
      <c r="U21" s="68">
        <f t="shared" si="7"/>
        <v>0</v>
      </c>
      <c r="V21" s="68">
        <f t="shared" si="8"/>
        <v>0</v>
      </c>
      <c r="W21" s="67">
        <f t="shared" si="9"/>
        <v>0</v>
      </c>
      <c r="X21" s="67">
        <f t="shared" si="10"/>
        <v>0</v>
      </c>
      <c r="Y21" s="70">
        <f t="shared" si="11"/>
        <v>0</v>
      </c>
      <c r="Z21" s="26"/>
      <c r="AA21" s="26"/>
    </row>
    <row r="22" spans="2:27" s="4" customFormat="1" ht="21" customHeight="1">
      <c r="B22" s="9">
        <v>17</v>
      </c>
      <c r="C22" s="18"/>
      <c r="D22" s="21"/>
      <c r="E22" s="21"/>
      <c r="F22" s="21"/>
      <c r="G22" s="22"/>
      <c r="H22" s="9"/>
      <c r="I22" s="24"/>
      <c r="J22" s="24"/>
      <c r="K22" s="22"/>
      <c r="L22" s="25"/>
      <c r="M22" s="25"/>
      <c r="N22" s="65">
        <f t="shared" si="2"/>
        <v>0</v>
      </c>
      <c r="O22" s="66">
        <f t="shared" si="3"/>
        <v>0</v>
      </c>
      <c r="P22" s="67">
        <f t="shared" si="12"/>
        <v>0</v>
      </c>
      <c r="Q22" s="67">
        <f t="shared" si="4"/>
        <v>0</v>
      </c>
      <c r="R22" s="67">
        <f t="shared" si="5"/>
        <v>0</v>
      </c>
      <c r="S22" s="68">
        <f t="shared" si="6"/>
        <v>0</v>
      </c>
      <c r="T22" s="68">
        <f t="shared" si="1"/>
        <v>0</v>
      </c>
      <c r="U22" s="68">
        <f t="shared" si="7"/>
        <v>0</v>
      </c>
      <c r="V22" s="68">
        <f t="shared" si="8"/>
        <v>0</v>
      </c>
      <c r="W22" s="67">
        <f t="shared" si="9"/>
        <v>0</v>
      </c>
      <c r="X22" s="67">
        <f t="shared" si="10"/>
        <v>0</v>
      </c>
      <c r="Y22" s="70">
        <f t="shared" si="11"/>
        <v>0</v>
      </c>
      <c r="Z22" s="26"/>
      <c r="AA22" s="26"/>
    </row>
    <row r="23" spans="2:27" s="4" customFormat="1" ht="21" customHeight="1">
      <c r="B23" s="9">
        <v>18</v>
      </c>
      <c r="C23" s="18"/>
      <c r="D23" s="21"/>
      <c r="E23" s="21"/>
      <c r="F23" s="21"/>
      <c r="G23" s="22"/>
      <c r="H23" s="9"/>
      <c r="I23" s="24"/>
      <c r="J23" s="24"/>
      <c r="K23" s="22"/>
      <c r="L23" s="25"/>
      <c r="M23" s="25"/>
      <c r="N23" s="65">
        <f t="shared" si="2"/>
        <v>0</v>
      </c>
      <c r="O23" s="66">
        <f t="shared" si="3"/>
        <v>0</v>
      </c>
      <c r="P23" s="67">
        <f t="shared" si="12"/>
        <v>0</v>
      </c>
      <c r="Q23" s="67">
        <f t="shared" si="4"/>
        <v>0</v>
      </c>
      <c r="R23" s="67">
        <f t="shared" si="5"/>
        <v>0</v>
      </c>
      <c r="S23" s="68">
        <f t="shared" si="6"/>
        <v>0</v>
      </c>
      <c r="T23" s="68">
        <f t="shared" si="1"/>
        <v>0</v>
      </c>
      <c r="U23" s="68">
        <f t="shared" si="7"/>
        <v>0</v>
      </c>
      <c r="V23" s="68">
        <f t="shared" si="8"/>
        <v>0</v>
      </c>
      <c r="W23" s="67">
        <f t="shared" si="9"/>
        <v>0</v>
      </c>
      <c r="X23" s="67">
        <f t="shared" si="10"/>
        <v>0</v>
      </c>
      <c r="Y23" s="70">
        <f t="shared" si="11"/>
        <v>0</v>
      </c>
      <c r="Z23" s="26"/>
      <c r="AA23" s="26"/>
    </row>
    <row r="24" spans="2:27" s="4" customFormat="1" ht="21" customHeight="1">
      <c r="B24" s="9">
        <v>19</v>
      </c>
      <c r="C24" s="20"/>
      <c r="D24" s="21"/>
      <c r="E24" s="21"/>
      <c r="F24" s="21"/>
      <c r="G24" s="22"/>
      <c r="H24" s="9"/>
      <c r="I24" s="24"/>
      <c r="J24" s="24"/>
      <c r="K24" s="22"/>
      <c r="L24" s="25"/>
      <c r="M24" s="25"/>
      <c r="N24" s="65">
        <f t="shared" si="2"/>
        <v>0</v>
      </c>
      <c r="O24" s="66">
        <f t="shared" si="3"/>
        <v>0</v>
      </c>
      <c r="P24" s="67">
        <f t="shared" si="12"/>
        <v>0</v>
      </c>
      <c r="Q24" s="67">
        <f t="shared" si="4"/>
        <v>0</v>
      </c>
      <c r="R24" s="67">
        <f t="shared" si="5"/>
        <v>0</v>
      </c>
      <c r="S24" s="68">
        <f t="shared" si="6"/>
        <v>0</v>
      </c>
      <c r="T24" s="68">
        <f t="shared" si="1"/>
        <v>0</v>
      </c>
      <c r="U24" s="68">
        <f t="shared" si="7"/>
        <v>0</v>
      </c>
      <c r="V24" s="68">
        <f t="shared" si="8"/>
        <v>0</v>
      </c>
      <c r="W24" s="67">
        <f t="shared" si="9"/>
        <v>0</v>
      </c>
      <c r="X24" s="67">
        <f t="shared" si="10"/>
        <v>0</v>
      </c>
      <c r="Y24" s="70">
        <f t="shared" si="11"/>
        <v>0</v>
      </c>
      <c r="Z24" s="26"/>
      <c r="AA24" s="26"/>
    </row>
    <row r="25" spans="2:27" s="4" customFormat="1" ht="21" customHeight="1">
      <c r="B25" s="9">
        <v>20</v>
      </c>
      <c r="C25" s="20"/>
      <c r="D25" s="21"/>
      <c r="E25" s="21"/>
      <c r="F25" s="21"/>
      <c r="G25" s="22"/>
      <c r="H25" s="9"/>
      <c r="I25" s="24"/>
      <c r="J25" s="24"/>
      <c r="K25" s="22"/>
      <c r="L25" s="25"/>
      <c r="M25" s="25"/>
      <c r="N25" s="65">
        <f t="shared" si="2"/>
        <v>0</v>
      </c>
      <c r="O25" s="66">
        <f t="shared" si="3"/>
        <v>0</v>
      </c>
      <c r="P25" s="67">
        <f t="shared" si="12"/>
        <v>0</v>
      </c>
      <c r="Q25" s="67">
        <f t="shared" si="4"/>
        <v>0</v>
      </c>
      <c r="R25" s="67">
        <f t="shared" si="5"/>
        <v>0</v>
      </c>
      <c r="S25" s="68">
        <f t="shared" si="6"/>
        <v>0</v>
      </c>
      <c r="T25" s="68">
        <f t="shared" si="1"/>
        <v>0</v>
      </c>
      <c r="U25" s="68">
        <f t="shared" si="7"/>
        <v>0</v>
      </c>
      <c r="V25" s="68">
        <f t="shared" si="8"/>
        <v>0</v>
      </c>
      <c r="W25" s="67">
        <f t="shared" si="9"/>
        <v>0</v>
      </c>
      <c r="X25" s="67">
        <f t="shared" si="10"/>
        <v>0</v>
      </c>
      <c r="Y25" s="70">
        <f t="shared" si="11"/>
        <v>0</v>
      </c>
      <c r="Z25" s="26"/>
      <c r="AA25" s="26"/>
    </row>
    <row r="26" spans="2:27" s="5" customFormat="1" ht="21" customHeight="1">
      <c r="B26" s="9">
        <v>21</v>
      </c>
      <c r="C26" s="19"/>
      <c r="D26" s="21"/>
      <c r="E26" s="21"/>
      <c r="F26" s="21"/>
      <c r="G26" s="19"/>
      <c r="H26" s="15"/>
      <c r="I26" s="24"/>
      <c r="J26" s="24"/>
      <c r="K26" s="22"/>
      <c r="L26" s="25"/>
      <c r="M26" s="25"/>
      <c r="N26" s="65">
        <f t="shared" si="2"/>
        <v>0</v>
      </c>
      <c r="O26" s="66">
        <f t="shared" si="3"/>
        <v>0</v>
      </c>
      <c r="P26" s="67">
        <f t="shared" si="12"/>
        <v>0</v>
      </c>
      <c r="Q26" s="67">
        <f t="shared" si="4"/>
        <v>0</v>
      </c>
      <c r="R26" s="67">
        <f t="shared" si="5"/>
        <v>0</v>
      </c>
      <c r="S26" s="68">
        <f t="shared" si="6"/>
        <v>0</v>
      </c>
      <c r="T26" s="68">
        <f t="shared" si="1"/>
        <v>0</v>
      </c>
      <c r="U26" s="68">
        <f t="shared" si="7"/>
        <v>0</v>
      </c>
      <c r="V26" s="68">
        <f t="shared" si="8"/>
        <v>0</v>
      </c>
      <c r="W26" s="67">
        <f t="shared" si="9"/>
        <v>0</v>
      </c>
      <c r="X26" s="67">
        <f t="shared" si="10"/>
        <v>0</v>
      </c>
      <c r="Y26" s="70">
        <f t="shared" si="11"/>
        <v>0</v>
      </c>
      <c r="Z26" s="26"/>
      <c r="AA26" s="27"/>
    </row>
    <row r="27" spans="2:27" s="5" customFormat="1" ht="21" customHeight="1">
      <c r="B27" s="9">
        <v>22</v>
      </c>
      <c r="C27" s="19"/>
      <c r="D27" s="21"/>
      <c r="E27" s="21"/>
      <c r="F27" s="21"/>
      <c r="G27" s="19"/>
      <c r="H27" s="15"/>
      <c r="I27" s="24"/>
      <c r="J27" s="24"/>
      <c r="K27" s="22"/>
      <c r="L27" s="25"/>
      <c r="M27" s="25"/>
      <c r="N27" s="65">
        <f t="shared" si="2"/>
        <v>0</v>
      </c>
      <c r="O27" s="66">
        <f t="shared" si="3"/>
        <v>0</v>
      </c>
      <c r="P27" s="67">
        <f t="shared" si="12"/>
        <v>0</v>
      </c>
      <c r="Q27" s="67">
        <f t="shared" si="4"/>
        <v>0</v>
      </c>
      <c r="R27" s="67">
        <f t="shared" si="5"/>
        <v>0</v>
      </c>
      <c r="S27" s="68">
        <f t="shared" si="6"/>
        <v>0</v>
      </c>
      <c r="T27" s="68">
        <f t="shared" si="1"/>
        <v>0</v>
      </c>
      <c r="U27" s="68">
        <f t="shared" si="7"/>
        <v>0</v>
      </c>
      <c r="V27" s="68">
        <f t="shared" si="8"/>
        <v>0</v>
      </c>
      <c r="W27" s="67">
        <f t="shared" si="9"/>
        <v>0</v>
      </c>
      <c r="X27" s="67">
        <f t="shared" si="10"/>
        <v>0</v>
      </c>
      <c r="Y27" s="70">
        <f t="shared" si="11"/>
        <v>0</v>
      </c>
      <c r="Z27" s="26"/>
      <c r="AA27" s="27"/>
    </row>
    <row r="28" spans="2:27" s="5" customFormat="1" ht="21" customHeight="1">
      <c r="B28" s="9">
        <v>23</v>
      </c>
      <c r="C28" s="19"/>
      <c r="D28" s="21"/>
      <c r="E28" s="21"/>
      <c r="F28" s="21"/>
      <c r="G28" s="19"/>
      <c r="H28" s="16"/>
      <c r="I28" s="24"/>
      <c r="J28" s="24"/>
      <c r="K28" s="22"/>
      <c r="L28" s="25"/>
      <c r="M28" s="25"/>
      <c r="N28" s="65">
        <f t="shared" si="2"/>
        <v>0</v>
      </c>
      <c r="O28" s="66">
        <f t="shared" si="3"/>
        <v>0</v>
      </c>
      <c r="P28" s="67">
        <f t="shared" si="12"/>
        <v>0</v>
      </c>
      <c r="Q28" s="67">
        <f t="shared" si="4"/>
        <v>0</v>
      </c>
      <c r="R28" s="67">
        <f t="shared" si="5"/>
        <v>0</v>
      </c>
      <c r="S28" s="68">
        <f t="shared" si="6"/>
        <v>0</v>
      </c>
      <c r="T28" s="68">
        <f t="shared" si="1"/>
        <v>0</v>
      </c>
      <c r="U28" s="68">
        <f t="shared" si="7"/>
        <v>0</v>
      </c>
      <c r="V28" s="68">
        <f t="shared" si="8"/>
        <v>0</v>
      </c>
      <c r="W28" s="67">
        <f t="shared" si="9"/>
        <v>0</v>
      </c>
      <c r="X28" s="67">
        <f t="shared" si="10"/>
        <v>0</v>
      </c>
      <c r="Y28" s="70">
        <f t="shared" si="11"/>
        <v>0</v>
      </c>
      <c r="Z28" s="26"/>
      <c r="AA28" s="27"/>
    </row>
    <row r="29" spans="2:27" s="5" customFormat="1" ht="21" customHeight="1">
      <c r="B29" s="9">
        <v>24</v>
      </c>
      <c r="C29" s="19"/>
      <c r="D29" s="21"/>
      <c r="E29" s="21"/>
      <c r="F29" s="21"/>
      <c r="G29" s="19"/>
      <c r="H29" s="16"/>
      <c r="I29" s="24"/>
      <c r="J29" s="24"/>
      <c r="K29" s="22"/>
      <c r="L29" s="25"/>
      <c r="M29" s="25"/>
      <c r="N29" s="65">
        <f t="shared" si="2"/>
        <v>0</v>
      </c>
      <c r="O29" s="66">
        <f t="shared" si="3"/>
        <v>0</v>
      </c>
      <c r="P29" s="67">
        <f t="shared" si="12"/>
        <v>0</v>
      </c>
      <c r="Q29" s="67">
        <f t="shared" si="4"/>
        <v>0</v>
      </c>
      <c r="R29" s="67">
        <f t="shared" si="5"/>
        <v>0</v>
      </c>
      <c r="S29" s="68">
        <f t="shared" si="6"/>
        <v>0</v>
      </c>
      <c r="T29" s="68">
        <f t="shared" si="1"/>
        <v>0</v>
      </c>
      <c r="U29" s="68">
        <f t="shared" si="7"/>
        <v>0</v>
      </c>
      <c r="V29" s="68">
        <f t="shared" si="8"/>
        <v>0</v>
      </c>
      <c r="W29" s="67">
        <f t="shared" si="9"/>
        <v>0</v>
      </c>
      <c r="X29" s="67">
        <f t="shared" si="10"/>
        <v>0</v>
      </c>
      <c r="Y29" s="70">
        <f t="shared" si="11"/>
        <v>0</v>
      </c>
      <c r="Z29" s="26"/>
      <c r="AA29" s="27"/>
    </row>
    <row r="30" spans="2:27" s="5" customFormat="1" ht="21" customHeight="1">
      <c r="B30" s="9">
        <v>25</v>
      </c>
      <c r="C30" s="19"/>
      <c r="D30" s="21"/>
      <c r="E30" s="21"/>
      <c r="F30" s="21"/>
      <c r="G30" s="19"/>
      <c r="H30" s="15"/>
      <c r="I30" s="24"/>
      <c r="J30" s="24"/>
      <c r="K30" s="22"/>
      <c r="L30" s="25"/>
      <c r="M30" s="25"/>
      <c r="N30" s="65">
        <f t="shared" si="2"/>
        <v>0</v>
      </c>
      <c r="O30" s="66">
        <f t="shared" si="3"/>
        <v>0</v>
      </c>
      <c r="P30" s="67">
        <f t="shared" si="12"/>
        <v>0</v>
      </c>
      <c r="Q30" s="67">
        <f t="shared" si="4"/>
        <v>0</v>
      </c>
      <c r="R30" s="67">
        <f t="shared" si="5"/>
        <v>0</v>
      </c>
      <c r="S30" s="68">
        <f t="shared" si="6"/>
        <v>0</v>
      </c>
      <c r="T30" s="68">
        <f t="shared" si="1"/>
        <v>0</v>
      </c>
      <c r="U30" s="68">
        <f t="shared" si="7"/>
        <v>0</v>
      </c>
      <c r="V30" s="68">
        <f t="shared" si="8"/>
        <v>0</v>
      </c>
      <c r="W30" s="67">
        <f t="shared" si="9"/>
        <v>0</v>
      </c>
      <c r="X30" s="67">
        <f t="shared" si="10"/>
        <v>0</v>
      </c>
      <c r="Y30" s="70">
        <f t="shared" si="11"/>
        <v>0</v>
      </c>
      <c r="Z30" s="26"/>
      <c r="AA30" s="27"/>
    </row>
    <row r="31" spans="2:27" s="5" customFormat="1" ht="21" customHeight="1">
      <c r="B31" s="9">
        <v>26</v>
      </c>
      <c r="C31" s="20"/>
      <c r="D31" s="21"/>
      <c r="E31" s="21"/>
      <c r="F31" s="21"/>
      <c r="G31" s="22"/>
      <c r="H31" s="9"/>
      <c r="I31" s="24"/>
      <c r="J31" s="24"/>
      <c r="K31" s="22"/>
      <c r="L31" s="25"/>
      <c r="M31" s="25"/>
      <c r="N31" s="65">
        <f t="shared" si="2"/>
        <v>0</v>
      </c>
      <c r="O31" s="66">
        <f t="shared" si="3"/>
        <v>0</v>
      </c>
      <c r="P31" s="67">
        <f t="shared" si="12"/>
        <v>0</v>
      </c>
      <c r="Q31" s="67">
        <f t="shared" si="4"/>
        <v>0</v>
      </c>
      <c r="R31" s="67">
        <f t="shared" si="5"/>
        <v>0</v>
      </c>
      <c r="S31" s="68">
        <f t="shared" si="6"/>
        <v>0</v>
      </c>
      <c r="T31" s="68">
        <f t="shared" si="1"/>
        <v>0</v>
      </c>
      <c r="U31" s="68">
        <f t="shared" si="7"/>
        <v>0</v>
      </c>
      <c r="V31" s="68">
        <f t="shared" si="8"/>
        <v>0</v>
      </c>
      <c r="W31" s="67">
        <f t="shared" si="9"/>
        <v>0</v>
      </c>
      <c r="X31" s="67">
        <f t="shared" si="10"/>
        <v>0</v>
      </c>
      <c r="Y31" s="70">
        <f t="shared" si="11"/>
        <v>0</v>
      </c>
      <c r="Z31" s="26"/>
      <c r="AA31" s="26"/>
    </row>
    <row r="32" spans="2:27" s="4" customFormat="1" ht="21" customHeight="1">
      <c r="B32" s="9">
        <v>27</v>
      </c>
      <c r="C32" s="19"/>
      <c r="D32" s="21"/>
      <c r="E32" s="21"/>
      <c r="F32" s="21"/>
      <c r="G32" s="22"/>
      <c r="H32" s="9"/>
      <c r="I32" s="24"/>
      <c r="J32" s="24"/>
      <c r="K32" s="22"/>
      <c r="L32" s="25"/>
      <c r="M32" s="25"/>
      <c r="N32" s="65">
        <f t="shared" si="2"/>
        <v>0</v>
      </c>
      <c r="O32" s="66">
        <f t="shared" si="3"/>
        <v>0</v>
      </c>
      <c r="P32" s="67">
        <f t="shared" si="12"/>
        <v>0</v>
      </c>
      <c r="Q32" s="67">
        <f t="shared" si="4"/>
        <v>0</v>
      </c>
      <c r="R32" s="67">
        <f t="shared" si="5"/>
        <v>0</v>
      </c>
      <c r="S32" s="68">
        <f t="shared" si="6"/>
        <v>0</v>
      </c>
      <c r="T32" s="68">
        <f t="shared" si="1"/>
        <v>0</v>
      </c>
      <c r="U32" s="68">
        <f t="shared" si="7"/>
        <v>0</v>
      </c>
      <c r="V32" s="68">
        <f t="shared" si="8"/>
        <v>0</v>
      </c>
      <c r="W32" s="67">
        <f t="shared" si="9"/>
        <v>0</v>
      </c>
      <c r="X32" s="67">
        <f t="shared" si="10"/>
        <v>0</v>
      </c>
      <c r="Y32" s="70">
        <f t="shared" si="11"/>
        <v>0</v>
      </c>
      <c r="Z32" s="26"/>
      <c r="AA32" s="26"/>
    </row>
    <row r="33" spans="2:27" s="4" customFormat="1" ht="21" customHeight="1">
      <c r="B33" s="9">
        <v>28</v>
      </c>
      <c r="C33" s="18"/>
      <c r="D33" s="21"/>
      <c r="E33" s="21"/>
      <c r="F33" s="21"/>
      <c r="G33" s="22"/>
      <c r="H33" s="9"/>
      <c r="I33" s="24"/>
      <c r="J33" s="24"/>
      <c r="K33" s="22"/>
      <c r="L33" s="25"/>
      <c r="M33" s="25"/>
      <c r="N33" s="65">
        <f t="shared" si="2"/>
        <v>0</v>
      </c>
      <c r="O33" s="66">
        <f t="shared" si="3"/>
        <v>0</v>
      </c>
      <c r="P33" s="67">
        <f t="shared" si="12"/>
        <v>0</v>
      </c>
      <c r="Q33" s="67">
        <f t="shared" si="4"/>
        <v>0</v>
      </c>
      <c r="R33" s="67">
        <f t="shared" si="5"/>
        <v>0</v>
      </c>
      <c r="S33" s="68">
        <f t="shared" si="6"/>
        <v>0</v>
      </c>
      <c r="T33" s="68">
        <f t="shared" si="1"/>
        <v>0</v>
      </c>
      <c r="U33" s="68">
        <f t="shared" si="7"/>
        <v>0</v>
      </c>
      <c r="V33" s="68">
        <f t="shared" si="8"/>
        <v>0</v>
      </c>
      <c r="W33" s="67">
        <f t="shared" si="9"/>
        <v>0</v>
      </c>
      <c r="X33" s="67">
        <f t="shared" si="10"/>
        <v>0</v>
      </c>
      <c r="Y33" s="70">
        <f t="shared" si="11"/>
        <v>0</v>
      </c>
      <c r="Z33" s="26"/>
      <c r="AA33" s="26"/>
    </row>
    <row r="34" spans="2:27" s="4" customFormat="1" ht="21" customHeight="1">
      <c r="B34" s="9">
        <v>29</v>
      </c>
      <c r="C34" s="18"/>
      <c r="D34" s="21"/>
      <c r="E34" s="21"/>
      <c r="F34" s="21"/>
      <c r="G34" s="22"/>
      <c r="H34" s="9"/>
      <c r="I34" s="24"/>
      <c r="J34" s="24"/>
      <c r="K34" s="22"/>
      <c r="L34" s="25"/>
      <c r="M34" s="25"/>
      <c r="N34" s="65">
        <f t="shared" si="2"/>
        <v>0</v>
      </c>
      <c r="O34" s="66">
        <f t="shared" si="3"/>
        <v>0</v>
      </c>
      <c r="P34" s="67">
        <f t="shared" si="12"/>
        <v>0</v>
      </c>
      <c r="Q34" s="67">
        <f t="shared" si="4"/>
        <v>0</v>
      </c>
      <c r="R34" s="67">
        <f t="shared" si="5"/>
        <v>0</v>
      </c>
      <c r="S34" s="68">
        <f t="shared" si="6"/>
        <v>0</v>
      </c>
      <c r="T34" s="68">
        <f t="shared" si="1"/>
        <v>0</v>
      </c>
      <c r="U34" s="68">
        <f t="shared" si="7"/>
        <v>0</v>
      </c>
      <c r="V34" s="68">
        <f t="shared" si="8"/>
        <v>0</v>
      </c>
      <c r="W34" s="67">
        <f t="shared" si="9"/>
        <v>0</v>
      </c>
      <c r="X34" s="67">
        <f t="shared" si="10"/>
        <v>0</v>
      </c>
      <c r="Y34" s="70">
        <f t="shared" si="11"/>
        <v>0</v>
      </c>
      <c r="Z34" s="26"/>
      <c r="AA34" s="26"/>
    </row>
    <row r="35" spans="2:27" s="4" customFormat="1" ht="21" customHeight="1">
      <c r="B35" s="9">
        <v>30</v>
      </c>
      <c r="C35" s="18"/>
      <c r="D35" s="21"/>
      <c r="E35" s="21"/>
      <c r="F35" s="21"/>
      <c r="G35" s="22"/>
      <c r="H35" s="9"/>
      <c r="I35" s="24"/>
      <c r="J35" s="24"/>
      <c r="K35" s="22"/>
      <c r="L35" s="25"/>
      <c r="M35" s="25"/>
      <c r="N35" s="65">
        <f t="shared" si="2"/>
        <v>0</v>
      </c>
      <c r="O35" s="66">
        <f t="shared" si="3"/>
        <v>0</v>
      </c>
      <c r="P35" s="67">
        <f t="shared" si="12"/>
        <v>0</v>
      </c>
      <c r="Q35" s="67">
        <f t="shared" si="4"/>
        <v>0</v>
      </c>
      <c r="R35" s="67">
        <f t="shared" si="5"/>
        <v>0</v>
      </c>
      <c r="S35" s="68">
        <f t="shared" si="6"/>
        <v>0</v>
      </c>
      <c r="T35" s="68">
        <f t="shared" si="1"/>
        <v>0</v>
      </c>
      <c r="U35" s="68">
        <f t="shared" si="7"/>
        <v>0</v>
      </c>
      <c r="V35" s="68">
        <f t="shared" si="8"/>
        <v>0</v>
      </c>
      <c r="W35" s="67">
        <f t="shared" si="9"/>
        <v>0</v>
      </c>
      <c r="X35" s="67">
        <f t="shared" si="10"/>
        <v>0</v>
      </c>
      <c r="Y35" s="70">
        <f t="shared" si="11"/>
        <v>0</v>
      </c>
      <c r="Z35" s="26"/>
      <c r="AA35" s="26"/>
    </row>
    <row r="36" spans="2:27" s="4" customFormat="1" ht="21" customHeight="1">
      <c r="B36" s="9">
        <v>31</v>
      </c>
      <c r="C36" s="18"/>
      <c r="D36" s="21"/>
      <c r="E36" s="21"/>
      <c r="F36" s="21"/>
      <c r="G36" s="22"/>
      <c r="H36" s="9"/>
      <c r="I36" s="24"/>
      <c r="J36" s="24"/>
      <c r="K36" s="22"/>
      <c r="L36" s="25"/>
      <c r="M36" s="25"/>
      <c r="N36" s="65">
        <f t="shared" si="2"/>
        <v>0</v>
      </c>
      <c r="O36" s="66">
        <f t="shared" si="3"/>
        <v>0</v>
      </c>
      <c r="P36" s="67">
        <f t="shared" si="12"/>
        <v>0</v>
      </c>
      <c r="Q36" s="67">
        <f t="shared" si="4"/>
        <v>0</v>
      </c>
      <c r="R36" s="67">
        <f t="shared" si="5"/>
        <v>0</v>
      </c>
      <c r="S36" s="68">
        <f t="shared" si="6"/>
        <v>0</v>
      </c>
      <c r="T36" s="68">
        <f t="shared" si="1"/>
        <v>0</v>
      </c>
      <c r="U36" s="68">
        <f t="shared" si="7"/>
        <v>0</v>
      </c>
      <c r="V36" s="68">
        <f t="shared" si="8"/>
        <v>0</v>
      </c>
      <c r="W36" s="67">
        <f t="shared" si="9"/>
        <v>0</v>
      </c>
      <c r="X36" s="67">
        <f t="shared" si="10"/>
        <v>0</v>
      </c>
      <c r="Y36" s="70">
        <f t="shared" si="11"/>
        <v>0</v>
      </c>
      <c r="Z36" s="26"/>
      <c r="AA36" s="26"/>
    </row>
    <row r="37" spans="2:27" s="4" customFormat="1" ht="21" customHeight="1">
      <c r="B37" s="9">
        <v>32</v>
      </c>
      <c r="C37" s="20"/>
      <c r="D37" s="21"/>
      <c r="E37" s="21"/>
      <c r="F37" s="21"/>
      <c r="G37" s="22"/>
      <c r="H37" s="9"/>
      <c r="I37" s="24"/>
      <c r="J37" s="24"/>
      <c r="K37" s="22"/>
      <c r="L37" s="25"/>
      <c r="M37" s="25"/>
      <c r="N37" s="65">
        <f t="shared" si="2"/>
        <v>0</v>
      </c>
      <c r="O37" s="66">
        <f t="shared" si="3"/>
        <v>0</v>
      </c>
      <c r="P37" s="67">
        <f t="shared" si="12"/>
        <v>0</v>
      </c>
      <c r="Q37" s="67">
        <f t="shared" si="4"/>
        <v>0</v>
      </c>
      <c r="R37" s="67">
        <f t="shared" si="5"/>
        <v>0</v>
      </c>
      <c r="S37" s="68">
        <f t="shared" si="6"/>
        <v>0</v>
      </c>
      <c r="T37" s="68">
        <f t="shared" si="1"/>
        <v>0</v>
      </c>
      <c r="U37" s="68">
        <f t="shared" si="7"/>
        <v>0</v>
      </c>
      <c r="V37" s="68">
        <f t="shared" si="8"/>
        <v>0</v>
      </c>
      <c r="W37" s="67">
        <f t="shared" si="9"/>
        <v>0</v>
      </c>
      <c r="X37" s="67">
        <f t="shared" si="10"/>
        <v>0</v>
      </c>
      <c r="Y37" s="70">
        <f t="shared" si="11"/>
        <v>0</v>
      </c>
      <c r="Z37" s="26"/>
      <c r="AA37" s="26"/>
    </row>
    <row r="38" spans="2:27" s="4" customFormat="1" ht="21" customHeight="1">
      <c r="B38" s="9">
        <v>33</v>
      </c>
      <c r="C38" s="18"/>
      <c r="D38" s="21"/>
      <c r="E38" s="21"/>
      <c r="F38" s="21"/>
      <c r="G38" s="22"/>
      <c r="H38" s="9"/>
      <c r="I38" s="24"/>
      <c r="J38" s="24"/>
      <c r="K38" s="22"/>
      <c r="L38" s="25"/>
      <c r="M38" s="25"/>
      <c r="N38" s="65">
        <f t="shared" si="2"/>
        <v>0</v>
      </c>
      <c r="O38" s="66">
        <f t="shared" si="3"/>
        <v>0</v>
      </c>
      <c r="P38" s="67">
        <f t="shared" si="12"/>
        <v>0</v>
      </c>
      <c r="Q38" s="67">
        <f t="shared" si="4"/>
        <v>0</v>
      </c>
      <c r="R38" s="67">
        <f t="shared" si="5"/>
        <v>0</v>
      </c>
      <c r="S38" s="68">
        <f t="shared" si="6"/>
        <v>0</v>
      </c>
      <c r="T38" s="68">
        <f t="shared" si="1"/>
        <v>0</v>
      </c>
      <c r="U38" s="68">
        <f t="shared" si="7"/>
        <v>0</v>
      </c>
      <c r="V38" s="68">
        <f t="shared" si="8"/>
        <v>0</v>
      </c>
      <c r="W38" s="67">
        <f t="shared" si="9"/>
        <v>0</v>
      </c>
      <c r="X38" s="67">
        <f t="shared" si="10"/>
        <v>0</v>
      </c>
      <c r="Y38" s="70">
        <f t="shared" si="11"/>
        <v>0</v>
      </c>
      <c r="Z38" s="26"/>
      <c r="AA38" s="26"/>
    </row>
    <row r="39" spans="2:27" s="4" customFormat="1" ht="21" customHeight="1">
      <c r="B39" s="9">
        <v>34</v>
      </c>
      <c r="C39" s="18"/>
      <c r="D39" s="21"/>
      <c r="E39" s="21"/>
      <c r="F39" s="21"/>
      <c r="G39" s="22"/>
      <c r="H39" s="9"/>
      <c r="I39" s="24"/>
      <c r="J39" s="24"/>
      <c r="K39" s="22"/>
      <c r="L39" s="25"/>
      <c r="M39" s="25"/>
      <c r="N39" s="65">
        <f t="shared" si="2"/>
        <v>0</v>
      </c>
      <c r="O39" s="66">
        <f t="shared" si="3"/>
        <v>0</v>
      </c>
      <c r="P39" s="67">
        <f t="shared" si="12"/>
        <v>0</v>
      </c>
      <c r="Q39" s="67">
        <f t="shared" si="4"/>
        <v>0</v>
      </c>
      <c r="R39" s="67">
        <f t="shared" si="5"/>
        <v>0</v>
      </c>
      <c r="S39" s="68">
        <f t="shared" si="6"/>
        <v>0</v>
      </c>
      <c r="T39" s="68">
        <f t="shared" si="1"/>
        <v>0</v>
      </c>
      <c r="U39" s="68">
        <f t="shared" si="7"/>
        <v>0</v>
      </c>
      <c r="V39" s="68">
        <f t="shared" si="8"/>
        <v>0</v>
      </c>
      <c r="W39" s="67">
        <f t="shared" si="9"/>
        <v>0</v>
      </c>
      <c r="X39" s="67">
        <f t="shared" si="10"/>
        <v>0</v>
      </c>
      <c r="Y39" s="70">
        <f t="shared" si="11"/>
        <v>0</v>
      </c>
      <c r="Z39" s="26"/>
      <c r="AA39" s="26"/>
    </row>
    <row r="40" spans="2:27" s="4" customFormat="1" ht="21" customHeight="1">
      <c r="B40" s="9">
        <v>35</v>
      </c>
      <c r="C40" s="20"/>
      <c r="D40" s="21"/>
      <c r="E40" s="21"/>
      <c r="F40" s="21"/>
      <c r="G40" s="22"/>
      <c r="H40" s="9"/>
      <c r="I40" s="24"/>
      <c r="J40" s="24"/>
      <c r="K40" s="22"/>
      <c r="L40" s="25"/>
      <c r="M40" s="25"/>
      <c r="N40" s="65">
        <f t="shared" si="2"/>
        <v>0</v>
      </c>
      <c r="O40" s="66">
        <f t="shared" si="3"/>
        <v>0</v>
      </c>
      <c r="P40" s="67">
        <f t="shared" si="12"/>
        <v>0</v>
      </c>
      <c r="Q40" s="67">
        <f t="shared" si="4"/>
        <v>0</v>
      </c>
      <c r="R40" s="67">
        <f t="shared" si="5"/>
        <v>0</v>
      </c>
      <c r="S40" s="68">
        <f t="shared" si="6"/>
        <v>0</v>
      </c>
      <c r="T40" s="68">
        <f t="shared" si="1"/>
        <v>0</v>
      </c>
      <c r="U40" s="68">
        <f t="shared" si="7"/>
        <v>0</v>
      </c>
      <c r="V40" s="68">
        <f t="shared" si="8"/>
        <v>0</v>
      </c>
      <c r="W40" s="67">
        <f t="shared" si="9"/>
        <v>0</v>
      </c>
      <c r="X40" s="67">
        <f t="shared" si="10"/>
        <v>0</v>
      </c>
      <c r="Y40" s="70">
        <f t="shared" si="11"/>
        <v>0</v>
      </c>
      <c r="Z40" s="26"/>
      <c r="AA40" s="26"/>
    </row>
    <row r="41" spans="2:27" s="4" customFormat="1" ht="21" customHeight="1">
      <c r="B41" s="9">
        <v>36</v>
      </c>
      <c r="C41" s="18"/>
      <c r="D41" s="21"/>
      <c r="E41" s="21"/>
      <c r="F41" s="21"/>
      <c r="G41" s="22"/>
      <c r="H41" s="9"/>
      <c r="I41" s="24"/>
      <c r="J41" s="24"/>
      <c r="K41" s="22"/>
      <c r="L41" s="25"/>
      <c r="M41" s="25"/>
      <c r="N41" s="65">
        <f t="shared" si="2"/>
        <v>0</v>
      </c>
      <c r="O41" s="66">
        <f t="shared" si="3"/>
        <v>0</v>
      </c>
      <c r="P41" s="67">
        <f t="shared" si="12"/>
        <v>0</v>
      </c>
      <c r="Q41" s="67">
        <f t="shared" si="4"/>
        <v>0</v>
      </c>
      <c r="R41" s="67">
        <f t="shared" si="5"/>
        <v>0</v>
      </c>
      <c r="S41" s="68">
        <f t="shared" si="6"/>
        <v>0</v>
      </c>
      <c r="T41" s="68">
        <f t="shared" si="1"/>
        <v>0</v>
      </c>
      <c r="U41" s="68">
        <f t="shared" si="7"/>
        <v>0</v>
      </c>
      <c r="V41" s="68">
        <f t="shared" si="8"/>
        <v>0</v>
      </c>
      <c r="W41" s="67">
        <f t="shared" si="9"/>
        <v>0</v>
      </c>
      <c r="X41" s="67">
        <f t="shared" si="10"/>
        <v>0</v>
      </c>
      <c r="Y41" s="70">
        <f t="shared" si="11"/>
        <v>0</v>
      </c>
      <c r="Z41" s="26"/>
      <c r="AA41" s="26"/>
    </row>
    <row r="42" spans="2:27" s="5" customFormat="1" ht="21" customHeight="1">
      <c r="B42" s="9">
        <v>37</v>
      </c>
      <c r="C42" s="19"/>
      <c r="D42" s="21"/>
      <c r="E42" s="21"/>
      <c r="F42" s="21"/>
      <c r="G42" s="19"/>
      <c r="H42" s="15"/>
      <c r="I42" s="24"/>
      <c r="J42" s="24"/>
      <c r="K42" s="22"/>
      <c r="L42" s="25"/>
      <c r="M42" s="25"/>
      <c r="N42" s="65">
        <f t="shared" si="2"/>
        <v>0</v>
      </c>
      <c r="O42" s="66">
        <f t="shared" si="3"/>
        <v>0</v>
      </c>
      <c r="P42" s="67">
        <f t="shared" si="12"/>
        <v>0</v>
      </c>
      <c r="Q42" s="67">
        <f t="shared" si="4"/>
        <v>0</v>
      </c>
      <c r="R42" s="67">
        <f t="shared" si="5"/>
        <v>0</v>
      </c>
      <c r="S42" s="68">
        <f t="shared" si="6"/>
        <v>0</v>
      </c>
      <c r="T42" s="68">
        <f t="shared" si="1"/>
        <v>0</v>
      </c>
      <c r="U42" s="68">
        <f t="shared" si="7"/>
        <v>0</v>
      </c>
      <c r="V42" s="68">
        <f t="shared" si="8"/>
        <v>0</v>
      </c>
      <c r="W42" s="67">
        <f t="shared" si="9"/>
        <v>0</v>
      </c>
      <c r="X42" s="67">
        <f t="shared" si="10"/>
        <v>0</v>
      </c>
      <c r="Y42" s="70">
        <f t="shared" si="11"/>
        <v>0</v>
      </c>
      <c r="Z42" s="26"/>
      <c r="AA42" s="27"/>
    </row>
    <row r="43" spans="2:27" s="5" customFormat="1" ht="21" customHeight="1">
      <c r="B43" s="9">
        <v>38</v>
      </c>
      <c r="C43" s="19"/>
      <c r="D43" s="21"/>
      <c r="E43" s="21"/>
      <c r="F43" s="21"/>
      <c r="G43" s="19"/>
      <c r="H43" s="16"/>
      <c r="I43" s="24"/>
      <c r="J43" s="24"/>
      <c r="K43" s="22"/>
      <c r="L43" s="25"/>
      <c r="M43" s="25"/>
      <c r="N43" s="65">
        <f t="shared" si="2"/>
        <v>0</v>
      </c>
      <c r="O43" s="66">
        <f t="shared" si="3"/>
        <v>0</v>
      </c>
      <c r="P43" s="67">
        <f t="shared" si="12"/>
        <v>0</v>
      </c>
      <c r="Q43" s="67">
        <f t="shared" si="4"/>
        <v>0</v>
      </c>
      <c r="R43" s="67">
        <f t="shared" si="5"/>
        <v>0</v>
      </c>
      <c r="S43" s="68">
        <f t="shared" si="6"/>
        <v>0</v>
      </c>
      <c r="T43" s="68">
        <f t="shared" si="1"/>
        <v>0</v>
      </c>
      <c r="U43" s="68">
        <f t="shared" si="7"/>
        <v>0</v>
      </c>
      <c r="V43" s="68">
        <f t="shared" si="8"/>
        <v>0</v>
      </c>
      <c r="W43" s="67">
        <f t="shared" si="9"/>
        <v>0</v>
      </c>
      <c r="X43" s="67">
        <f t="shared" si="10"/>
        <v>0</v>
      </c>
      <c r="Y43" s="70">
        <f t="shared" si="11"/>
        <v>0</v>
      </c>
      <c r="Z43" s="26"/>
      <c r="AA43" s="27"/>
    </row>
    <row r="44" spans="2:27" s="5" customFormat="1" ht="21" customHeight="1">
      <c r="B44" s="9">
        <v>39</v>
      </c>
      <c r="C44" s="19"/>
      <c r="D44" s="21"/>
      <c r="E44" s="21"/>
      <c r="F44" s="21"/>
      <c r="G44" s="19"/>
      <c r="H44" s="16"/>
      <c r="I44" s="24"/>
      <c r="J44" s="24"/>
      <c r="K44" s="22"/>
      <c r="L44" s="25"/>
      <c r="M44" s="25"/>
      <c r="N44" s="65">
        <f t="shared" si="2"/>
        <v>0</v>
      </c>
      <c r="O44" s="66">
        <f t="shared" si="3"/>
        <v>0</v>
      </c>
      <c r="P44" s="67">
        <f t="shared" si="12"/>
        <v>0</v>
      </c>
      <c r="Q44" s="67">
        <f t="shared" si="4"/>
        <v>0</v>
      </c>
      <c r="R44" s="67">
        <f t="shared" si="5"/>
        <v>0</v>
      </c>
      <c r="S44" s="68">
        <f t="shared" si="6"/>
        <v>0</v>
      </c>
      <c r="T44" s="68">
        <f t="shared" si="1"/>
        <v>0</v>
      </c>
      <c r="U44" s="68">
        <f t="shared" si="7"/>
        <v>0</v>
      </c>
      <c r="V44" s="68">
        <f t="shared" si="8"/>
        <v>0</v>
      </c>
      <c r="W44" s="67">
        <f t="shared" si="9"/>
        <v>0</v>
      </c>
      <c r="X44" s="67">
        <f t="shared" si="10"/>
        <v>0</v>
      </c>
      <c r="Y44" s="70">
        <f t="shared" si="11"/>
        <v>0</v>
      </c>
      <c r="Z44" s="26"/>
      <c r="AA44" s="27"/>
    </row>
    <row r="45" spans="2:27" s="5" customFormat="1" ht="21" customHeight="1">
      <c r="B45" s="9">
        <v>40</v>
      </c>
      <c r="C45" s="19"/>
      <c r="D45" s="21"/>
      <c r="E45" s="21"/>
      <c r="F45" s="21"/>
      <c r="G45" s="19"/>
      <c r="H45" s="16"/>
      <c r="I45" s="24"/>
      <c r="J45" s="24"/>
      <c r="K45" s="22"/>
      <c r="L45" s="25"/>
      <c r="M45" s="25"/>
      <c r="N45" s="65">
        <f t="shared" si="2"/>
        <v>0</v>
      </c>
      <c r="O45" s="66">
        <f t="shared" si="3"/>
        <v>0</v>
      </c>
      <c r="P45" s="67">
        <f t="shared" si="12"/>
        <v>0</v>
      </c>
      <c r="Q45" s="67">
        <f t="shared" si="4"/>
        <v>0</v>
      </c>
      <c r="R45" s="67">
        <f t="shared" si="5"/>
        <v>0</v>
      </c>
      <c r="S45" s="68">
        <f t="shared" si="6"/>
        <v>0</v>
      </c>
      <c r="T45" s="68">
        <f t="shared" si="1"/>
        <v>0</v>
      </c>
      <c r="U45" s="68">
        <f t="shared" si="7"/>
        <v>0</v>
      </c>
      <c r="V45" s="68">
        <f t="shared" si="8"/>
        <v>0</v>
      </c>
      <c r="W45" s="67">
        <f t="shared" si="9"/>
        <v>0</v>
      </c>
      <c r="X45" s="67">
        <f t="shared" si="10"/>
        <v>0</v>
      </c>
      <c r="Y45" s="70">
        <f t="shared" si="11"/>
        <v>0</v>
      </c>
      <c r="Z45" s="26"/>
      <c r="AA45" s="27"/>
    </row>
    <row r="46" spans="2:27" ht="41.25" customHeight="1">
      <c r="B46" s="73" t="s">
        <v>8</v>
      </c>
      <c r="C46" s="73"/>
      <c r="D46" s="73"/>
      <c r="E46" s="47"/>
      <c r="F46" s="47"/>
      <c r="G46" s="43">
        <f>SUM(G6:G45)</f>
        <v>65</v>
      </c>
      <c r="H46" s="42"/>
      <c r="I46" s="44"/>
      <c r="J46" s="44"/>
      <c r="K46" s="43">
        <f>SUM(K6:K45)</f>
        <v>9</v>
      </c>
      <c r="L46" s="43"/>
      <c r="M46" s="43"/>
      <c r="N46" s="43">
        <f>SUM(N6:N45)</f>
        <v>14553</v>
      </c>
      <c r="O46" s="43">
        <f>SUM(O6:O45)</f>
        <v>13230</v>
      </c>
      <c r="P46" s="43">
        <f>SUM(P6:P45)</f>
        <v>3307</v>
      </c>
      <c r="Q46" s="43">
        <f>SUM(Q6:Q45)</f>
        <v>1103</v>
      </c>
      <c r="R46" s="43"/>
      <c r="S46" s="43"/>
      <c r="T46" s="43"/>
      <c r="U46" s="43">
        <f>SUM(U6:U45)</f>
        <v>2890</v>
      </c>
      <c r="V46" s="43">
        <f t="shared" ref="V46" si="13">SUM(V6:V45)</f>
        <v>996</v>
      </c>
      <c r="W46" s="43">
        <f>SUM(W6:W45)</f>
        <v>2815</v>
      </c>
      <c r="X46" s="43">
        <f>SUM(X6:X45)</f>
        <v>963</v>
      </c>
      <c r="Y46" s="43">
        <f>SUM(Y6:Y45)</f>
        <v>3778</v>
      </c>
      <c r="Z46" s="6"/>
      <c r="AA46" s="5"/>
    </row>
    <row r="47" spans="2:27" s="5" customFormat="1" ht="20.25" customHeight="1">
      <c r="L47" s="14"/>
      <c r="M47" s="14"/>
      <c r="N47" s="14"/>
    </row>
    <row r="48" spans="2:27" s="5" customFormat="1" ht="20.25" hidden="1" customHeight="1">
      <c r="C48" s="11"/>
      <c r="D48" s="5" t="s">
        <v>9</v>
      </c>
      <c r="G48" s="10"/>
      <c r="I48" s="36" t="s">
        <v>36</v>
      </c>
      <c r="J48" s="36"/>
      <c r="K48" s="36" t="s">
        <v>40</v>
      </c>
      <c r="L48" s="37" t="s">
        <v>37</v>
      </c>
      <c r="M48" s="37"/>
      <c r="N48" s="37" t="s">
        <v>2</v>
      </c>
      <c r="O48" s="37" t="s">
        <v>38</v>
      </c>
      <c r="P48" s="37" t="s">
        <v>31</v>
      </c>
      <c r="Q48" s="37" t="s">
        <v>32</v>
      </c>
      <c r="R48" s="37"/>
      <c r="S48" s="38" t="s">
        <v>39</v>
      </c>
      <c r="T48" s="51"/>
      <c r="U48" s="51"/>
      <c r="V48" s="51"/>
    </row>
    <row r="49" spans="3:22" s="5" customFormat="1" ht="20.25" hidden="1" customHeight="1">
      <c r="C49" s="11"/>
      <c r="D49" s="28" t="s">
        <v>20</v>
      </c>
      <c r="E49" s="31">
        <f>SUMIF($E$6:$E$45,"宮宿",$G$6:$G$45)</f>
        <v>40</v>
      </c>
      <c r="F49" s="31"/>
      <c r="G49" s="10"/>
      <c r="I49" s="13" t="s">
        <v>15</v>
      </c>
      <c r="J49" s="13"/>
      <c r="K49" s="25">
        <f>COUNTIF($I$6:$I$45,I49)</f>
        <v>1</v>
      </c>
      <c r="L49" s="39">
        <f>SUMIF($I$6:$I$45,$I$49,$G$6:$G$45)</f>
        <v>25</v>
      </c>
      <c r="M49" s="39"/>
      <c r="N49" s="39">
        <f>SUMIF($I$6:$I$45,$I$49,$K$6:$K$45)</f>
        <v>4</v>
      </c>
      <c r="O49" s="39">
        <f>SUMIF($I$6:$I$45,$I$49,$N$6:$N$45)</f>
        <v>6468</v>
      </c>
      <c r="P49" s="39">
        <f>SUMIF($I$6:$I$45,$I$49,$W$6:$W$45)</f>
        <v>1470</v>
      </c>
      <c r="Q49" s="39">
        <f>SUMIF($I$6:$I$45,$I$49,$X$6:$X$45)</f>
        <v>490</v>
      </c>
      <c r="R49" s="39"/>
      <c r="S49" s="39">
        <f>O49-P49+Q49</f>
        <v>5488</v>
      </c>
      <c r="T49" s="52"/>
      <c r="U49" s="52"/>
      <c r="V49" s="52"/>
    </row>
    <row r="50" spans="3:22" s="5" customFormat="1" ht="20.25" hidden="1" customHeight="1">
      <c r="D50" s="28" t="s">
        <v>21</v>
      </c>
      <c r="E50" s="31">
        <f>SUMIF($E$6:$E$45,"和合",$G$6:$G$45)</f>
        <v>25</v>
      </c>
      <c r="F50" s="31"/>
      <c r="I50" s="13" t="s">
        <v>16</v>
      </c>
      <c r="J50" s="13"/>
      <c r="K50" s="25">
        <f>COUNTIF($I$6:$I$45,I50)</f>
        <v>0</v>
      </c>
      <c r="L50" s="39">
        <f>SUMIF($I$6:$I$45,$I$50,$G$6:$G$45)</f>
        <v>0</v>
      </c>
      <c r="M50" s="39"/>
      <c r="N50" s="39">
        <f>SUMIF($I$6:$I$45,$I$50,$K$6:$K$45)</f>
        <v>0</v>
      </c>
      <c r="O50" s="39">
        <f>SUMIF($I$6:$I$45,$I$50,$N$6:$N$45)</f>
        <v>0</v>
      </c>
      <c r="P50" s="39">
        <f>SUMIF($I$6:$I$45,$I$50,$W$6:$W$45)</f>
        <v>0</v>
      </c>
      <c r="Q50" s="39">
        <f>SUMIF($I$6:$I$45,$I$50,$X$6:$X$45)</f>
        <v>0</v>
      </c>
      <c r="R50" s="39"/>
      <c r="S50" s="39">
        <f>O50-P50+Q50</f>
        <v>0</v>
      </c>
      <c r="T50" s="52"/>
      <c r="U50" s="52"/>
      <c r="V50" s="52"/>
    </row>
    <row r="51" spans="3:22" s="5" customFormat="1" ht="20.25" hidden="1" customHeight="1">
      <c r="D51" s="29" t="s">
        <v>22</v>
      </c>
      <c r="E51" s="31">
        <f>SUMIF($E$6:$E$45,"大谷",$G$6:$G$45)</f>
        <v>0</v>
      </c>
      <c r="F51" s="31"/>
      <c r="I51" s="13" t="s">
        <v>14</v>
      </c>
      <c r="J51" s="13"/>
      <c r="K51" s="25">
        <f>COUNTIF($I$6:$I$45,I51)</f>
        <v>0</v>
      </c>
      <c r="L51" s="39">
        <f>SUMIF($I$6:$I$45,$I$51,$G$6:$G$45)</f>
        <v>0</v>
      </c>
      <c r="M51" s="39"/>
      <c r="N51" s="39">
        <f>SUMIF($I$6:$I$45,$I$51,$K$6:$K$45)</f>
        <v>0</v>
      </c>
      <c r="O51" s="39">
        <f>SUMIF($I$6:$I$45,$I$51,$N$6:$N$45)</f>
        <v>0</v>
      </c>
      <c r="P51" s="39">
        <f>SUMIF($I$6:$I$45,$I$51,$W$6:$W$45)</f>
        <v>0</v>
      </c>
      <c r="Q51" s="39">
        <f>SUMIF($I$6:$I$45,$I$51,$X$6:$X$45)</f>
        <v>0</v>
      </c>
      <c r="R51" s="39"/>
      <c r="S51" s="39">
        <f>O51-P51+Q51</f>
        <v>0</v>
      </c>
      <c r="T51" s="52"/>
      <c r="U51" s="52"/>
      <c r="V51" s="52"/>
    </row>
    <row r="52" spans="3:22" ht="20.25" hidden="1" customHeight="1">
      <c r="D52" s="33" t="s">
        <v>23</v>
      </c>
      <c r="E52" s="31">
        <f>SUMIF($E$6:$E$45,"大暮山",$G$6:$G$45)</f>
        <v>0</v>
      </c>
      <c r="F52" s="31"/>
      <c r="I52" s="13" t="s">
        <v>19</v>
      </c>
      <c r="J52" s="13"/>
      <c r="K52" s="25">
        <f>COUNTIF($I$6:$I$45,I52)</f>
        <v>0</v>
      </c>
      <c r="L52" s="39">
        <f>SUMIF($I$6:$I$45,$I$52,$G$6:$G$45)</f>
        <v>0</v>
      </c>
      <c r="M52" s="39"/>
      <c r="N52" s="39">
        <f>SUMIF($I$6:$I$45,$I$52,$K$6:$K$45)</f>
        <v>0</v>
      </c>
      <c r="O52" s="39">
        <f>SUMIF($I$6:$I$45,$I$52,$N$6:$N$45)</f>
        <v>0</v>
      </c>
      <c r="P52" s="39">
        <f>SUMIF($I$6:$I$45,$I$52,$W$6:$W$45)</f>
        <v>0</v>
      </c>
      <c r="Q52" s="39">
        <f>SUMIF($I$6:$I$45,$I$52,$X$6:$X$45)</f>
        <v>0</v>
      </c>
      <c r="R52" s="39"/>
      <c r="S52" s="39">
        <f>O52-P52+Q52</f>
        <v>0</v>
      </c>
      <c r="T52" s="52"/>
      <c r="U52" s="52"/>
      <c r="V52" s="52"/>
    </row>
    <row r="53" spans="3:22" s="5" customFormat="1" ht="20.25" hidden="1" customHeight="1">
      <c r="D53" s="30" t="s">
        <v>24</v>
      </c>
      <c r="E53" s="31">
        <f>SUMIF($E$6:$E$45,"常盤",$G$6:$G$45)</f>
        <v>0</v>
      </c>
      <c r="F53" s="31"/>
      <c r="I53" s="40" t="s">
        <v>33</v>
      </c>
      <c r="J53" s="40"/>
      <c r="K53" s="41">
        <f>SUM(K49:K52)</f>
        <v>1</v>
      </c>
      <c r="L53" s="41">
        <f t="shared" ref="L53:S53" si="14">SUM(L49:L52)</f>
        <v>25</v>
      </c>
      <c r="M53" s="41"/>
      <c r="N53" s="41">
        <f t="shared" si="14"/>
        <v>4</v>
      </c>
      <c r="O53" s="41">
        <f t="shared" si="14"/>
        <v>6468</v>
      </c>
      <c r="P53" s="41">
        <f t="shared" si="14"/>
        <v>1470</v>
      </c>
      <c r="Q53" s="41">
        <f t="shared" si="14"/>
        <v>490</v>
      </c>
      <c r="R53" s="41"/>
      <c r="S53" s="41">
        <f t="shared" si="14"/>
        <v>5488</v>
      </c>
      <c r="T53" s="53"/>
      <c r="U53" s="53"/>
      <c r="V53" s="53"/>
    </row>
    <row r="54" spans="3:22" s="5" customFormat="1" ht="20.25" hidden="1" customHeight="1">
      <c r="D54" s="30" t="s">
        <v>25</v>
      </c>
      <c r="E54" s="31">
        <f>SUMIF($E$6:$E$45,"松程",$G$6:$G$45)</f>
        <v>0</v>
      </c>
      <c r="F54" s="31"/>
    </row>
    <row r="55" spans="3:22" s="5" customFormat="1" ht="20.25" hidden="1" customHeight="1">
      <c r="D55" s="30" t="s">
        <v>35</v>
      </c>
      <c r="E55" s="31">
        <f>SUMIF($E$6:$E$45,"沢内",$G$6:$G$45)</f>
        <v>0</v>
      </c>
      <c r="F55" s="31"/>
    </row>
    <row r="56" spans="3:22" s="5" customFormat="1" ht="20.25" hidden="1" customHeight="1">
      <c r="D56" s="34" t="s">
        <v>29</v>
      </c>
      <c r="E56" s="31">
        <f>SUMIF($E$6:$E$45,"川通",$G$6:$G$45)</f>
        <v>0</v>
      </c>
      <c r="F56" s="31"/>
    </row>
    <row r="57" spans="3:22" s="5" customFormat="1" ht="20.25" hidden="1" customHeight="1">
      <c r="D57" s="30" t="s">
        <v>30</v>
      </c>
      <c r="E57" s="31">
        <f>SUMIF($E$6:$E$45,"長沼",$G$6:$G$45)</f>
        <v>0</v>
      </c>
      <c r="F57" s="31"/>
    </row>
    <row r="58" spans="3:22" s="5" customFormat="1" ht="20.25" customHeight="1">
      <c r="D58" s="34"/>
      <c r="E58" s="32"/>
      <c r="F58" s="32"/>
      <c r="L58" s="14"/>
      <c r="M58" s="14"/>
      <c r="N58" s="14"/>
    </row>
    <row r="59" spans="3:22" s="5" customFormat="1" ht="20.25" customHeight="1">
      <c r="D59" s="34"/>
      <c r="E59" s="32"/>
      <c r="F59" s="32"/>
      <c r="L59" s="14"/>
      <c r="M59" s="14"/>
      <c r="N59" s="14"/>
    </row>
    <row r="60" spans="3:22" ht="20.25" customHeight="1">
      <c r="D60" s="34"/>
      <c r="E60" s="32"/>
      <c r="F60" s="32"/>
      <c r="I60" s="5"/>
      <c r="J60" s="5"/>
      <c r="K60" s="5"/>
      <c r="L60" s="14"/>
      <c r="M60" s="14"/>
      <c r="N60" s="14"/>
      <c r="O60" s="5"/>
      <c r="P60" s="5"/>
      <c r="Q60" s="5"/>
      <c r="R60" s="5"/>
      <c r="S60" s="5"/>
      <c r="T60" s="5"/>
      <c r="U60" s="5"/>
      <c r="V60" s="5"/>
    </row>
    <row r="61" spans="3:22" ht="20.25" customHeight="1">
      <c r="D61" s="34"/>
      <c r="E61" s="32"/>
      <c r="F61" s="32"/>
      <c r="I61" s="5"/>
      <c r="J61" s="5"/>
      <c r="K61" s="5"/>
      <c r="L61" s="14"/>
      <c r="M61" s="14"/>
      <c r="N61" s="14"/>
      <c r="O61" s="5"/>
      <c r="P61" s="5"/>
      <c r="Q61" s="5"/>
      <c r="R61" s="5"/>
      <c r="S61" s="5"/>
      <c r="T61" s="5"/>
      <c r="U61" s="5"/>
      <c r="V61" s="5"/>
    </row>
    <row r="62" spans="3:22" ht="20.25" customHeight="1">
      <c r="D62" s="30"/>
      <c r="E62" s="32"/>
      <c r="F62" s="32"/>
      <c r="I62" s="5"/>
      <c r="J62" s="5"/>
      <c r="K62" s="5"/>
      <c r="L62" s="14"/>
      <c r="M62" s="14"/>
      <c r="N62" s="14"/>
      <c r="O62" s="5"/>
      <c r="P62" s="5"/>
      <c r="Q62" s="5"/>
      <c r="R62" s="5"/>
      <c r="S62" s="5"/>
      <c r="T62" s="5"/>
      <c r="U62" s="5"/>
      <c r="V62" s="5"/>
    </row>
    <row r="63" spans="3:22" ht="20.25" customHeight="1">
      <c r="D63" s="30"/>
      <c r="E63" s="32"/>
      <c r="F63" s="32"/>
      <c r="I63" s="5"/>
      <c r="J63" s="5"/>
      <c r="K63" s="5"/>
      <c r="L63" s="14"/>
      <c r="M63" s="14"/>
      <c r="N63" s="14"/>
      <c r="O63" s="5"/>
      <c r="P63" s="5"/>
      <c r="Q63" s="5"/>
      <c r="R63" s="5"/>
      <c r="S63" s="5"/>
      <c r="T63" s="5"/>
      <c r="U63" s="5"/>
      <c r="V63" s="5"/>
    </row>
    <row r="64" spans="3:22" ht="20.25" customHeight="1">
      <c r="D64" s="30"/>
      <c r="E64" s="32"/>
      <c r="F64" s="32"/>
    </row>
  </sheetData>
  <mergeCells count="3">
    <mergeCell ref="L4:AA4"/>
    <mergeCell ref="B46:D46"/>
    <mergeCell ref="B2:AA2"/>
  </mergeCells>
  <phoneticPr fontId="2"/>
  <dataValidations count="1">
    <dataValidation type="list" allowBlank="1" showInputMessage="1" showErrorMessage="1" sqref="I6:I45" xr:uid="{D77A147A-4C65-402B-9EB9-CB94B23C7571}">
      <formula1>$AD$6:$AD$7</formula1>
    </dataValidation>
  </dataValidations>
  <pageMargins left="0.43307086614173229" right="0.23622047244094491" top="0.61" bottom="0.15748031496062992" header="0.51181102362204722" footer="0.19685039370078741"/>
  <pageSetup paperSize="8" scale="8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F5022-2F97-4724-BB45-07F64B190348}">
  <sheetPr>
    <pageSetUpPr fitToPage="1"/>
  </sheetPr>
  <dimension ref="B1:AE64"/>
  <sheetViews>
    <sheetView zoomScaleNormal="100" workbookViewId="0">
      <selection activeCell="F3" sqref="F3"/>
    </sheetView>
  </sheetViews>
  <sheetFormatPr defaultRowHeight="13.5"/>
  <cols>
    <col min="1" max="1" width="3.625" customWidth="1"/>
    <col min="2" max="2" width="4.125" customWidth="1"/>
    <col min="3" max="3" width="11.125" customWidth="1"/>
    <col min="7" max="7" width="8.75" customWidth="1"/>
    <col min="8" max="8" width="13.125" customWidth="1"/>
    <col min="9" max="9" width="15.125" customWidth="1"/>
    <col min="10" max="10" width="7.875" customWidth="1"/>
    <col min="11" max="13" width="9.25" style="12" customWidth="1"/>
    <col min="15" max="16" width="12.125" customWidth="1"/>
    <col min="17" max="17" width="9" customWidth="1"/>
    <col min="18" max="22" width="12.125" customWidth="1"/>
    <col min="24" max="24" width="9.5" customWidth="1"/>
    <col min="25" max="25" width="12.125" customWidth="1"/>
    <col min="26" max="31" width="9" style="54"/>
  </cols>
  <sheetData>
    <row r="1" spans="2:31">
      <c r="C1" s="48" t="s">
        <v>41</v>
      </c>
    </row>
    <row r="2" spans="2:31" ht="23.25" customHeight="1">
      <c r="B2" s="74" t="s">
        <v>42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64"/>
    </row>
    <row r="3" spans="2:31" ht="22.5" customHeight="1">
      <c r="B3" s="64"/>
      <c r="C3" s="8" t="s">
        <v>43</v>
      </c>
      <c r="D3" s="7" t="s">
        <v>88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</row>
    <row r="4" spans="2:31" ht="22.5" customHeight="1">
      <c r="C4" s="8" t="s">
        <v>6</v>
      </c>
      <c r="D4" s="7" t="s">
        <v>45</v>
      </c>
      <c r="E4" s="7"/>
      <c r="F4" s="7"/>
      <c r="G4" s="7"/>
      <c r="H4" s="7"/>
      <c r="I4" s="7"/>
      <c r="J4" s="7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2" t="s">
        <v>51</v>
      </c>
    </row>
    <row r="5" spans="2:31" s="3" customFormat="1" ht="36.75" customHeight="1">
      <c r="B5" s="2" t="s">
        <v>7</v>
      </c>
      <c r="C5" s="2" t="s">
        <v>0</v>
      </c>
      <c r="D5" s="2" t="s">
        <v>5</v>
      </c>
      <c r="E5" s="2" t="s">
        <v>26</v>
      </c>
      <c r="F5" s="1" t="s">
        <v>67</v>
      </c>
      <c r="G5" s="1" t="s">
        <v>69</v>
      </c>
      <c r="H5" s="1" t="s">
        <v>93</v>
      </c>
      <c r="I5" s="2" t="s">
        <v>89</v>
      </c>
      <c r="J5" s="2" t="s">
        <v>2</v>
      </c>
      <c r="K5" s="13" t="s">
        <v>11</v>
      </c>
      <c r="L5" s="13" t="s">
        <v>77</v>
      </c>
      <c r="M5" s="13" t="s">
        <v>12</v>
      </c>
      <c r="N5" s="1" t="s">
        <v>76</v>
      </c>
      <c r="O5" s="1" t="s">
        <v>91</v>
      </c>
      <c r="P5" s="1" t="s">
        <v>92</v>
      </c>
      <c r="Q5" s="1" t="s">
        <v>71</v>
      </c>
      <c r="R5" s="9" t="s">
        <v>97</v>
      </c>
      <c r="S5" s="9" t="s">
        <v>95</v>
      </c>
      <c r="T5" s="9" t="s">
        <v>96</v>
      </c>
      <c r="U5" s="13" t="s">
        <v>79</v>
      </c>
      <c r="V5" s="13" t="s">
        <v>78</v>
      </c>
      <c r="W5" s="13" t="s">
        <v>94</v>
      </c>
      <c r="X5" s="2" t="s">
        <v>3</v>
      </c>
      <c r="Z5" s="55"/>
      <c r="AA5" s="55"/>
      <c r="AB5" s="55"/>
      <c r="AC5" s="55"/>
      <c r="AD5" s="55"/>
      <c r="AE5" s="55"/>
    </row>
    <row r="6" spans="2:31" s="4" customFormat="1" ht="21" customHeight="1">
      <c r="B6" s="9">
        <v>1</v>
      </c>
      <c r="C6" s="18" t="s">
        <v>46</v>
      </c>
      <c r="D6" s="21" t="s">
        <v>47</v>
      </c>
      <c r="E6" s="21" t="s">
        <v>27</v>
      </c>
      <c r="F6" s="71">
        <v>150</v>
      </c>
      <c r="G6" s="22">
        <v>50</v>
      </c>
      <c r="H6" s="24" t="s">
        <v>34</v>
      </c>
      <c r="I6" s="24"/>
      <c r="J6" s="22">
        <v>5</v>
      </c>
      <c r="K6" s="25">
        <v>2200</v>
      </c>
      <c r="L6" s="25">
        <v>2000</v>
      </c>
      <c r="M6" s="65">
        <f>K6*J6</f>
        <v>11000</v>
      </c>
      <c r="N6" s="66">
        <f>J6*L6</f>
        <v>10000</v>
      </c>
      <c r="O6" s="67">
        <f>ROUNDDOWN(N6/3,0)</f>
        <v>3333</v>
      </c>
      <c r="P6" s="67">
        <f>ROUNDUP(N6/6,0)</f>
        <v>1667</v>
      </c>
      <c r="Q6" s="68">
        <v>4600</v>
      </c>
      <c r="R6" s="68">
        <f>G6*Q6/10</f>
        <v>23000</v>
      </c>
      <c r="S6" s="68">
        <f>ROUNDDOWN(R6/1.1/3,0)</f>
        <v>6969</v>
      </c>
      <c r="T6" s="68">
        <f>ROUNDUP(R6/1.1/6,0)</f>
        <v>3485</v>
      </c>
      <c r="U6" s="69">
        <f>MIN(O6,S6)</f>
        <v>3333</v>
      </c>
      <c r="V6" s="69">
        <f>MIN(P6,T6)</f>
        <v>1667</v>
      </c>
      <c r="W6" s="70">
        <f>U6+V6</f>
        <v>5000</v>
      </c>
      <c r="X6" s="26">
        <v>44243</v>
      </c>
      <c r="Z6" s="56"/>
      <c r="AA6" s="49" t="s">
        <v>13</v>
      </c>
      <c r="AB6" s="50"/>
      <c r="AC6" s="50"/>
      <c r="AD6" s="50"/>
      <c r="AE6" s="56"/>
    </row>
    <row r="7" spans="2:31" s="4" customFormat="1" ht="21" customHeight="1">
      <c r="B7" s="9">
        <v>2</v>
      </c>
      <c r="C7" s="18" t="s">
        <v>46</v>
      </c>
      <c r="D7" s="21" t="s">
        <v>28</v>
      </c>
      <c r="E7" s="21" t="s">
        <v>17</v>
      </c>
      <c r="F7" s="71">
        <v>40</v>
      </c>
      <c r="G7" s="22">
        <v>40</v>
      </c>
      <c r="H7" s="24" t="s">
        <v>90</v>
      </c>
      <c r="I7" s="24"/>
      <c r="J7" s="22">
        <v>3</v>
      </c>
      <c r="K7" s="25">
        <v>1100</v>
      </c>
      <c r="L7" s="25">
        <v>1000</v>
      </c>
      <c r="M7" s="65">
        <f t="shared" ref="M7:M45" si="0">K7*J7</f>
        <v>3300</v>
      </c>
      <c r="N7" s="66">
        <f t="shared" ref="N7:N45" si="1">J7*L7</f>
        <v>3000</v>
      </c>
      <c r="O7" s="67">
        <f t="shared" ref="O7:O45" si="2">ROUNDDOWN(N7/3,0)</f>
        <v>1000</v>
      </c>
      <c r="P7" s="67">
        <f t="shared" ref="P7:P45" si="3">ROUNDUP(N7/6,0)</f>
        <v>500</v>
      </c>
      <c r="Q7" s="68">
        <v>4600</v>
      </c>
      <c r="R7" s="68">
        <f t="shared" ref="R7:R45" si="4">G7*Q7/10</f>
        <v>18400</v>
      </c>
      <c r="S7" s="68">
        <f>ROUNDDOWN(R7/1.1/3,0)</f>
        <v>5575</v>
      </c>
      <c r="T7" s="68">
        <f>ROUNDUP(R7/1.1/6,0)</f>
        <v>2788</v>
      </c>
      <c r="U7" s="69">
        <f t="shared" ref="U7:U45" si="5">MIN(O7,S7)</f>
        <v>1000</v>
      </c>
      <c r="V7" s="69">
        <f t="shared" ref="V7:V45" si="6">MIN(P7,T7)</f>
        <v>500</v>
      </c>
      <c r="W7" s="70">
        <f t="shared" ref="W7:W45" si="7">U7+V7</f>
        <v>1500</v>
      </c>
      <c r="X7" s="26">
        <v>44243</v>
      </c>
      <c r="Z7" s="56"/>
      <c r="AA7" s="49" t="s">
        <v>18</v>
      </c>
      <c r="AB7" s="50"/>
      <c r="AC7" s="50"/>
      <c r="AD7" s="50"/>
      <c r="AE7" s="56"/>
    </row>
    <row r="8" spans="2:31" s="4" customFormat="1" ht="21" customHeight="1">
      <c r="B8" s="9">
        <v>3</v>
      </c>
      <c r="C8" s="18"/>
      <c r="D8" s="21"/>
      <c r="E8" s="21"/>
      <c r="F8" s="21"/>
      <c r="G8" s="22"/>
      <c r="H8" s="24"/>
      <c r="I8" s="24"/>
      <c r="J8" s="22"/>
      <c r="K8" s="25"/>
      <c r="L8" s="25"/>
      <c r="M8" s="65">
        <f t="shared" si="0"/>
        <v>0</v>
      </c>
      <c r="N8" s="66">
        <f t="shared" si="1"/>
        <v>0</v>
      </c>
      <c r="O8" s="67">
        <f t="shared" si="2"/>
        <v>0</v>
      </c>
      <c r="P8" s="67">
        <f t="shared" si="3"/>
        <v>0</v>
      </c>
      <c r="Q8" s="68">
        <v>4600</v>
      </c>
      <c r="R8" s="68">
        <f t="shared" si="4"/>
        <v>0</v>
      </c>
      <c r="S8" s="68">
        <f>ROUNDDOWN(R8/1.1/3,0)</f>
        <v>0</v>
      </c>
      <c r="T8" s="68">
        <f t="shared" ref="T8:T45" si="8">ROUNDUP(R8/1.1/6,0)</f>
        <v>0</v>
      </c>
      <c r="U8" s="69">
        <f t="shared" si="5"/>
        <v>0</v>
      </c>
      <c r="V8" s="69">
        <f t="shared" si="6"/>
        <v>0</v>
      </c>
      <c r="W8" s="70">
        <f t="shared" si="7"/>
        <v>0</v>
      </c>
      <c r="X8" s="26"/>
      <c r="Z8" s="56"/>
      <c r="AA8" s="56" t="s">
        <v>55</v>
      </c>
      <c r="AB8" s="56"/>
      <c r="AC8" s="56"/>
      <c r="AD8" s="56"/>
      <c r="AE8" s="56"/>
    </row>
    <row r="9" spans="2:31" s="4" customFormat="1" ht="21" customHeight="1">
      <c r="B9" s="9">
        <v>4</v>
      </c>
      <c r="C9" s="18"/>
      <c r="D9" s="21"/>
      <c r="E9" s="21"/>
      <c r="F9" s="21"/>
      <c r="G9" s="22"/>
      <c r="H9" s="24"/>
      <c r="I9" s="24"/>
      <c r="J9" s="22"/>
      <c r="K9" s="25"/>
      <c r="L9" s="25"/>
      <c r="M9" s="65">
        <f t="shared" si="0"/>
        <v>0</v>
      </c>
      <c r="N9" s="66">
        <f t="shared" si="1"/>
        <v>0</v>
      </c>
      <c r="O9" s="67">
        <f t="shared" si="2"/>
        <v>0</v>
      </c>
      <c r="P9" s="67">
        <f t="shared" si="3"/>
        <v>0</v>
      </c>
      <c r="Q9" s="68">
        <v>4600</v>
      </c>
      <c r="R9" s="68">
        <f t="shared" si="4"/>
        <v>0</v>
      </c>
      <c r="S9" s="68">
        <f t="shared" ref="S9:S45" si="9">ROUNDDOWN(R9/1.1/3,0)</f>
        <v>0</v>
      </c>
      <c r="T9" s="68">
        <f t="shared" si="8"/>
        <v>0</v>
      </c>
      <c r="U9" s="69">
        <f t="shared" si="5"/>
        <v>0</v>
      </c>
      <c r="V9" s="69">
        <f t="shared" si="6"/>
        <v>0</v>
      </c>
      <c r="W9" s="70">
        <f t="shared" si="7"/>
        <v>0</v>
      </c>
      <c r="X9" s="26"/>
      <c r="Z9" s="56"/>
      <c r="AA9" s="56" t="s">
        <v>48</v>
      </c>
      <c r="AB9" s="56"/>
      <c r="AC9" s="56"/>
      <c r="AD9" s="56"/>
      <c r="AE9" s="56"/>
    </row>
    <row r="10" spans="2:31" s="4" customFormat="1" ht="21" customHeight="1">
      <c r="B10" s="9">
        <v>5</v>
      </c>
      <c r="C10" s="18"/>
      <c r="D10" s="21"/>
      <c r="E10" s="21"/>
      <c r="F10" s="21"/>
      <c r="G10" s="22"/>
      <c r="H10" s="24"/>
      <c r="I10" s="24"/>
      <c r="J10" s="22"/>
      <c r="K10" s="25"/>
      <c r="L10" s="25"/>
      <c r="M10" s="65">
        <f t="shared" si="0"/>
        <v>0</v>
      </c>
      <c r="N10" s="66">
        <f t="shared" si="1"/>
        <v>0</v>
      </c>
      <c r="O10" s="67">
        <f t="shared" si="2"/>
        <v>0</v>
      </c>
      <c r="P10" s="67">
        <f t="shared" si="3"/>
        <v>0</v>
      </c>
      <c r="Q10" s="68">
        <v>4600</v>
      </c>
      <c r="R10" s="68">
        <f t="shared" si="4"/>
        <v>0</v>
      </c>
      <c r="S10" s="68">
        <f t="shared" si="9"/>
        <v>0</v>
      </c>
      <c r="T10" s="68">
        <f t="shared" si="8"/>
        <v>0</v>
      </c>
      <c r="U10" s="69">
        <f t="shared" si="5"/>
        <v>0</v>
      </c>
      <c r="V10" s="69">
        <f t="shared" si="6"/>
        <v>0</v>
      </c>
      <c r="W10" s="70">
        <f t="shared" si="7"/>
        <v>0</v>
      </c>
      <c r="X10" s="26"/>
      <c r="Z10" s="56"/>
      <c r="AA10" s="56" t="s">
        <v>56</v>
      </c>
      <c r="AB10" s="56"/>
      <c r="AC10" s="56"/>
      <c r="AD10" s="56"/>
      <c r="AE10" s="56"/>
    </row>
    <row r="11" spans="2:31" s="5" customFormat="1" ht="21" customHeight="1">
      <c r="B11" s="9">
        <v>6</v>
      </c>
      <c r="C11" s="19"/>
      <c r="D11" s="21"/>
      <c r="E11" s="21"/>
      <c r="F11" s="21"/>
      <c r="G11" s="19"/>
      <c r="H11" s="24"/>
      <c r="I11" s="24"/>
      <c r="J11" s="22"/>
      <c r="K11" s="25"/>
      <c r="L11" s="25"/>
      <c r="M11" s="65">
        <f t="shared" si="0"/>
        <v>0</v>
      </c>
      <c r="N11" s="66">
        <f t="shared" si="1"/>
        <v>0</v>
      </c>
      <c r="O11" s="67">
        <f t="shared" si="2"/>
        <v>0</v>
      </c>
      <c r="P11" s="67">
        <f t="shared" si="3"/>
        <v>0</v>
      </c>
      <c r="Q11" s="68">
        <v>4600</v>
      </c>
      <c r="R11" s="68">
        <f t="shared" si="4"/>
        <v>0</v>
      </c>
      <c r="S11" s="68">
        <f t="shared" si="9"/>
        <v>0</v>
      </c>
      <c r="T11" s="68">
        <f t="shared" si="8"/>
        <v>0</v>
      </c>
      <c r="U11" s="69">
        <f t="shared" si="5"/>
        <v>0</v>
      </c>
      <c r="V11" s="69">
        <f t="shared" si="6"/>
        <v>0</v>
      </c>
      <c r="W11" s="70">
        <f t="shared" si="7"/>
        <v>0</v>
      </c>
      <c r="X11" s="26"/>
      <c r="Z11" s="57"/>
      <c r="AA11" s="58" t="s">
        <v>57</v>
      </c>
      <c r="AB11" s="57"/>
      <c r="AC11" s="57"/>
      <c r="AD11" s="57"/>
      <c r="AE11" s="57"/>
    </row>
    <row r="12" spans="2:31" s="5" customFormat="1" ht="21" customHeight="1">
      <c r="B12" s="9">
        <v>7</v>
      </c>
      <c r="C12" s="19"/>
      <c r="D12" s="21"/>
      <c r="E12" s="21"/>
      <c r="F12" s="21"/>
      <c r="G12" s="19"/>
      <c r="H12" s="24"/>
      <c r="I12" s="24"/>
      <c r="J12" s="22"/>
      <c r="K12" s="25"/>
      <c r="L12" s="25"/>
      <c r="M12" s="65">
        <f t="shared" si="0"/>
        <v>0</v>
      </c>
      <c r="N12" s="66">
        <f t="shared" si="1"/>
        <v>0</v>
      </c>
      <c r="O12" s="67">
        <f t="shared" si="2"/>
        <v>0</v>
      </c>
      <c r="P12" s="67">
        <f t="shared" si="3"/>
        <v>0</v>
      </c>
      <c r="Q12" s="68">
        <v>4600</v>
      </c>
      <c r="R12" s="68">
        <f t="shared" si="4"/>
        <v>0</v>
      </c>
      <c r="S12" s="68">
        <f t="shared" si="9"/>
        <v>0</v>
      </c>
      <c r="T12" s="68">
        <f t="shared" si="8"/>
        <v>0</v>
      </c>
      <c r="U12" s="69">
        <f t="shared" si="5"/>
        <v>0</v>
      </c>
      <c r="V12" s="69">
        <f t="shared" si="6"/>
        <v>0</v>
      </c>
      <c r="W12" s="70">
        <f t="shared" si="7"/>
        <v>0</v>
      </c>
      <c r="X12" s="26"/>
      <c r="Z12" s="57"/>
      <c r="AA12" s="59" t="s">
        <v>58</v>
      </c>
      <c r="AB12" s="57"/>
      <c r="AC12" s="57"/>
      <c r="AD12" s="57"/>
      <c r="AE12" s="57"/>
    </row>
    <row r="13" spans="2:31" s="5" customFormat="1" ht="21" customHeight="1">
      <c r="B13" s="9">
        <v>8</v>
      </c>
      <c r="C13" s="20"/>
      <c r="D13" s="21"/>
      <c r="E13" s="21"/>
      <c r="F13" s="21"/>
      <c r="G13" s="22"/>
      <c r="H13" s="24"/>
      <c r="I13" s="24"/>
      <c r="J13" s="22"/>
      <c r="K13" s="25"/>
      <c r="L13" s="25"/>
      <c r="M13" s="65">
        <f t="shared" si="0"/>
        <v>0</v>
      </c>
      <c r="N13" s="66">
        <f t="shared" si="1"/>
        <v>0</v>
      </c>
      <c r="O13" s="67">
        <f t="shared" si="2"/>
        <v>0</v>
      </c>
      <c r="P13" s="67">
        <f t="shared" si="3"/>
        <v>0</v>
      </c>
      <c r="Q13" s="68">
        <v>4600</v>
      </c>
      <c r="R13" s="68">
        <f t="shared" si="4"/>
        <v>0</v>
      </c>
      <c r="S13" s="68">
        <f t="shared" si="9"/>
        <v>0</v>
      </c>
      <c r="T13" s="68">
        <f t="shared" si="8"/>
        <v>0</v>
      </c>
      <c r="U13" s="69">
        <f t="shared" si="5"/>
        <v>0</v>
      </c>
      <c r="V13" s="69">
        <f t="shared" si="6"/>
        <v>0</v>
      </c>
      <c r="W13" s="70">
        <f t="shared" si="7"/>
        <v>0</v>
      </c>
      <c r="X13" s="26"/>
      <c r="Z13" s="57"/>
      <c r="AA13" s="59" t="s">
        <v>59</v>
      </c>
      <c r="AB13" s="57"/>
      <c r="AC13" s="57"/>
      <c r="AD13" s="57"/>
      <c r="AE13" s="57"/>
    </row>
    <row r="14" spans="2:31" s="5" customFormat="1" ht="21" customHeight="1">
      <c r="B14" s="9">
        <v>9</v>
      </c>
      <c r="C14" s="19"/>
      <c r="D14" s="21"/>
      <c r="E14" s="21"/>
      <c r="F14" s="21"/>
      <c r="G14" s="37"/>
      <c r="H14" s="13"/>
      <c r="I14" s="13"/>
      <c r="J14" s="25"/>
      <c r="K14" s="25"/>
      <c r="L14" s="25"/>
      <c r="M14" s="65">
        <f t="shared" si="0"/>
        <v>0</v>
      </c>
      <c r="N14" s="66">
        <f t="shared" si="1"/>
        <v>0</v>
      </c>
      <c r="O14" s="67">
        <f t="shared" si="2"/>
        <v>0</v>
      </c>
      <c r="P14" s="67">
        <f t="shared" si="3"/>
        <v>0</v>
      </c>
      <c r="Q14" s="68">
        <v>4600</v>
      </c>
      <c r="R14" s="68">
        <f t="shared" si="4"/>
        <v>0</v>
      </c>
      <c r="S14" s="68">
        <f t="shared" si="9"/>
        <v>0</v>
      </c>
      <c r="T14" s="68">
        <f t="shared" si="8"/>
        <v>0</v>
      </c>
      <c r="U14" s="69">
        <f t="shared" si="5"/>
        <v>0</v>
      </c>
      <c r="V14" s="69">
        <f t="shared" si="6"/>
        <v>0</v>
      </c>
      <c r="W14" s="70">
        <f t="shared" si="7"/>
        <v>0</v>
      </c>
      <c r="X14" s="26"/>
      <c r="Z14" s="57"/>
      <c r="AA14" s="59" t="s">
        <v>60</v>
      </c>
      <c r="AB14" s="57"/>
      <c r="AC14" s="57"/>
      <c r="AD14" s="57"/>
      <c r="AE14" s="57"/>
    </row>
    <row r="15" spans="2:31" s="5" customFormat="1" ht="21" customHeight="1">
      <c r="B15" s="9">
        <v>10</v>
      </c>
      <c r="C15" s="19"/>
      <c r="D15" s="21"/>
      <c r="E15" s="21"/>
      <c r="F15" s="21"/>
      <c r="G15" s="37"/>
      <c r="H15" s="13"/>
      <c r="I15" s="13"/>
      <c r="J15" s="25"/>
      <c r="K15" s="25"/>
      <c r="L15" s="25"/>
      <c r="M15" s="65">
        <f t="shared" si="0"/>
        <v>0</v>
      </c>
      <c r="N15" s="66">
        <f t="shared" si="1"/>
        <v>0</v>
      </c>
      <c r="O15" s="67">
        <f t="shared" si="2"/>
        <v>0</v>
      </c>
      <c r="P15" s="67">
        <f t="shared" si="3"/>
        <v>0</v>
      </c>
      <c r="Q15" s="68">
        <v>4600</v>
      </c>
      <c r="R15" s="68">
        <f t="shared" si="4"/>
        <v>0</v>
      </c>
      <c r="S15" s="68">
        <f t="shared" si="9"/>
        <v>0</v>
      </c>
      <c r="T15" s="68">
        <f t="shared" si="8"/>
        <v>0</v>
      </c>
      <c r="U15" s="69">
        <f t="shared" si="5"/>
        <v>0</v>
      </c>
      <c r="V15" s="69">
        <f t="shared" si="6"/>
        <v>0</v>
      </c>
      <c r="W15" s="70">
        <f t="shared" si="7"/>
        <v>0</v>
      </c>
      <c r="X15" s="26"/>
      <c r="Z15" s="57"/>
      <c r="AA15" s="59" t="s">
        <v>62</v>
      </c>
      <c r="AB15" s="57"/>
      <c r="AC15" s="57"/>
      <c r="AD15" s="57"/>
      <c r="AE15" s="57"/>
    </row>
    <row r="16" spans="2:31" s="5" customFormat="1" ht="21" customHeight="1">
      <c r="B16" s="9">
        <v>11</v>
      </c>
      <c r="C16" s="19"/>
      <c r="D16" s="21"/>
      <c r="E16" s="21"/>
      <c r="F16" s="21"/>
      <c r="G16" s="37"/>
      <c r="H16" s="13"/>
      <c r="I16" s="13"/>
      <c r="J16" s="25"/>
      <c r="K16" s="25"/>
      <c r="L16" s="25"/>
      <c r="M16" s="65">
        <f t="shared" si="0"/>
        <v>0</v>
      </c>
      <c r="N16" s="66">
        <f t="shared" si="1"/>
        <v>0</v>
      </c>
      <c r="O16" s="67">
        <f t="shared" si="2"/>
        <v>0</v>
      </c>
      <c r="P16" s="67">
        <f t="shared" si="3"/>
        <v>0</v>
      </c>
      <c r="Q16" s="68">
        <v>4600</v>
      </c>
      <c r="R16" s="68">
        <f t="shared" si="4"/>
        <v>0</v>
      </c>
      <c r="S16" s="68">
        <f t="shared" si="9"/>
        <v>0</v>
      </c>
      <c r="T16" s="68">
        <f t="shared" si="8"/>
        <v>0</v>
      </c>
      <c r="U16" s="69">
        <f t="shared" si="5"/>
        <v>0</v>
      </c>
      <c r="V16" s="69">
        <f t="shared" si="6"/>
        <v>0</v>
      </c>
      <c r="W16" s="70">
        <f t="shared" si="7"/>
        <v>0</v>
      </c>
      <c r="X16" s="26"/>
      <c r="Z16" s="57"/>
      <c r="AA16" s="59" t="s">
        <v>63</v>
      </c>
      <c r="AB16" s="57"/>
      <c r="AC16" s="57"/>
      <c r="AD16" s="57"/>
      <c r="AE16" s="57"/>
    </row>
    <row r="17" spans="2:31" s="4" customFormat="1" ht="21" customHeight="1">
      <c r="B17" s="9">
        <v>12</v>
      </c>
      <c r="C17" s="19"/>
      <c r="D17" s="21"/>
      <c r="E17" s="21"/>
      <c r="F17" s="21"/>
      <c r="G17" s="23"/>
      <c r="H17" s="24"/>
      <c r="I17" s="24"/>
      <c r="J17" s="22"/>
      <c r="K17" s="25"/>
      <c r="L17" s="25"/>
      <c r="M17" s="65">
        <f t="shared" si="0"/>
        <v>0</v>
      </c>
      <c r="N17" s="66">
        <f t="shared" si="1"/>
        <v>0</v>
      </c>
      <c r="O17" s="67">
        <f t="shared" si="2"/>
        <v>0</v>
      </c>
      <c r="P17" s="67">
        <f t="shared" si="3"/>
        <v>0</v>
      </c>
      <c r="Q17" s="68">
        <v>4600</v>
      </c>
      <c r="R17" s="68">
        <f t="shared" si="4"/>
        <v>0</v>
      </c>
      <c r="S17" s="68">
        <f t="shared" si="9"/>
        <v>0</v>
      </c>
      <c r="T17" s="68">
        <f t="shared" si="8"/>
        <v>0</v>
      </c>
      <c r="U17" s="69">
        <f t="shared" si="5"/>
        <v>0</v>
      </c>
      <c r="V17" s="69">
        <f t="shared" si="6"/>
        <v>0</v>
      </c>
      <c r="W17" s="70">
        <f t="shared" si="7"/>
        <v>0</v>
      </c>
      <c r="X17" s="26"/>
      <c r="Z17" s="56"/>
      <c r="AA17" s="56"/>
      <c r="AB17" s="56"/>
      <c r="AC17" s="56"/>
      <c r="AD17" s="56"/>
      <c r="AE17" s="56"/>
    </row>
    <row r="18" spans="2:31" s="4" customFormat="1" ht="21" customHeight="1">
      <c r="B18" s="9">
        <v>13</v>
      </c>
      <c r="C18" s="19"/>
      <c r="D18" s="21"/>
      <c r="E18" s="21"/>
      <c r="F18" s="21"/>
      <c r="G18" s="22"/>
      <c r="H18" s="24"/>
      <c r="I18" s="24"/>
      <c r="J18" s="22"/>
      <c r="K18" s="25"/>
      <c r="L18" s="25"/>
      <c r="M18" s="65">
        <f t="shared" si="0"/>
        <v>0</v>
      </c>
      <c r="N18" s="66">
        <f t="shared" si="1"/>
        <v>0</v>
      </c>
      <c r="O18" s="67">
        <f t="shared" si="2"/>
        <v>0</v>
      </c>
      <c r="P18" s="67">
        <f t="shared" si="3"/>
        <v>0</v>
      </c>
      <c r="Q18" s="68">
        <v>4600</v>
      </c>
      <c r="R18" s="68">
        <f t="shared" si="4"/>
        <v>0</v>
      </c>
      <c r="S18" s="68">
        <f t="shared" si="9"/>
        <v>0</v>
      </c>
      <c r="T18" s="68">
        <f t="shared" si="8"/>
        <v>0</v>
      </c>
      <c r="U18" s="69">
        <f t="shared" si="5"/>
        <v>0</v>
      </c>
      <c r="V18" s="69">
        <f t="shared" si="6"/>
        <v>0</v>
      </c>
      <c r="W18" s="70">
        <f t="shared" si="7"/>
        <v>0</v>
      </c>
      <c r="X18" s="26"/>
      <c r="Z18" s="56"/>
      <c r="AA18" s="56"/>
      <c r="AB18" s="56"/>
      <c r="AC18" s="56"/>
      <c r="AD18" s="56"/>
      <c r="AE18" s="56"/>
    </row>
    <row r="19" spans="2:31" s="4" customFormat="1" ht="21" customHeight="1">
      <c r="B19" s="9">
        <v>14</v>
      </c>
      <c r="C19" s="19"/>
      <c r="D19" s="21"/>
      <c r="E19" s="21"/>
      <c r="F19" s="21"/>
      <c r="G19" s="22"/>
      <c r="H19" s="24"/>
      <c r="I19" s="24"/>
      <c r="J19" s="22"/>
      <c r="K19" s="25"/>
      <c r="L19" s="25"/>
      <c r="M19" s="65">
        <f t="shared" si="0"/>
        <v>0</v>
      </c>
      <c r="N19" s="66">
        <f t="shared" si="1"/>
        <v>0</v>
      </c>
      <c r="O19" s="67">
        <f t="shared" si="2"/>
        <v>0</v>
      </c>
      <c r="P19" s="67">
        <f t="shared" si="3"/>
        <v>0</v>
      </c>
      <c r="Q19" s="68">
        <v>4600</v>
      </c>
      <c r="R19" s="68">
        <f t="shared" si="4"/>
        <v>0</v>
      </c>
      <c r="S19" s="68">
        <f t="shared" si="9"/>
        <v>0</v>
      </c>
      <c r="T19" s="68">
        <f t="shared" si="8"/>
        <v>0</v>
      </c>
      <c r="U19" s="69">
        <f t="shared" si="5"/>
        <v>0</v>
      </c>
      <c r="V19" s="69">
        <f t="shared" si="6"/>
        <v>0</v>
      </c>
      <c r="W19" s="70">
        <f t="shared" si="7"/>
        <v>0</v>
      </c>
      <c r="X19" s="26"/>
      <c r="Z19" s="56"/>
      <c r="AA19" s="56"/>
      <c r="AB19" s="56"/>
      <c r="AC19" s="56"/>
      <c r="AD19" s="56"/>
      <c r="AE19" s="56"/>
    </row>
    <row r="20" spans="2:31" s="4" customFormat="1" ht="21" customHeight="1">
      <c r="B20" s="9">
        <v>15</v>
      </c>
      <c r="C20" s="19"/>
      <c r="D20" s="21"/>
      <c r="E20" s="21"/>
      <c r="F20" s="21"/>
      <c r="G20" s="22"/>
      <c r="H20" s="24"/>
      <c r="I20" s="24"/>
      <c r="J20" s="22"/>
      <c r="K20" s="25"/>
      <c r="L20" s="25"/>
      <c r="M20" s="65">
        <f t="shared" si="0"/>
        <v>0</v>
      </c>
      <c r="N20" s="66">
        <f t="shared" si="1"/>
        <v>0</v>
      </c>
      <c r="O20" s="67">
        <f t="shared" si="2"/>
        <v>0</v>
      </c>
      <c r="P20" s="67">
        <f t="shared" si="3"/>
        <v>0</v>
      </c>
      <c r="Q20" s="68">
        <v>4600</v>
      </c>
      <c r="R20" s="68">
        <f t="shared" si="4"/>
        <v>0</v>
      </c>
      <c r="S20" s="68">
        <f t="shared" si="9"/>
        <v>0</v>
      </c>
      <c r="T20" s="68">
        <f t="shared" si="8"/>
        <v>0</v>
      </c>
      <c r="U20" s="69">
        <f t="shared" si="5"/>
        <v>0</v>
      </c>
      <c r="V20" s="69">
        <f t="shared" si="6"/>
        <v>0</v>
      </c>
      <c r="W20" s="70">
        <f t="shared" si="7"/>
        <v>0</v>
      </c>
      <c r="X20" s="26"/>
      <c r="Z20" s="56"/>
      <c r="AA20" s="56"/>
      <c r="AB20" s="56"/>
      <c r="AC20" s="56"/>
      <c r="AD20" s="56"/>
      <c r="AE20" s="56"/>
    </row>
    <row r="21" spans="2:31" s="4" customFormat="1" ht="21" customHeight="1">
      <c r="B21" s="9">
        <v>16</v>
      </c>
      <c r="C21" s="18"/>
      <c r="D21" s="21"/>
      <c r="E21" s="21"/>
      <c r="F21" s="21"/>
      <c r="G21" s="22"/>
      <c r="H21" s="24"/>
      <c r="I21" s="24"/>
      <c r="J21" s="22"/>
      <c r="K21" s="25"/>
      <c r="L21" s="25"/>
      <c r="M21" s="65">
        <f t="shared" si="0"/>
        <v>0</v>
      </c>
      <c r="N21" s="66">
        <f t="shared" si="1"/>
        <v>0</v>
      </c>
      <c r="O21" s="67">
        <f t="shared" si="2"/>
        <v>0</v>
      </c>
      <c r="P21" s="67">
        <f t="shared" si="3"/>
        <v>0</v>
      </c>
      <c r="Q21" s="68">
        <v>4600</v>
      </c>
      <c r="R21" s="68">
        <f t="shared" si="4"/>
        <v>0</v>
      </c>
      <c r="S21" s="68">
        <f t="shared" si="9"/>
        <v>0</v>
      </c>
      <c r="T21" s="68">
        <f t="shared" si="8"/>
        <v>0</v>
      </c>
      <c r="U21" s="69">
        <f t="shared" si="5"/>
        <v>0</v>
      </c>
      <c r="V21" s="69">
        <f t="shared" si="6"/>
        <v>0</v>
      </c>
      <c r="W21" s="70">
        <f t="shared" si="7"/>
        <v>0</v>
      </c>
      <c r="X21" s="26"/>
      <c r="Z21" s="56"/>
      <c r="AA21" s="56"/>
      <c r="AB21" s="56"/>
      <c r="AC21" s="56"/>
      <c r="AD21" s="56"/>
      <c r="AE21" s="56"/>
    </row>
    <row r="22" spans="2:31" s="4" customFormat="1" ht="21" customHeight="1">
      <c r="B22" s="9">
        <v>17</v>
      </c>
      <c r="C22" s="18"/>
      <c r="D22" s="21"/>
      <c r="E22" s="21"/>
      <c r="F22" s="21"/>
      <c r="G22" s="22"/>
      <c r="H22" s="24"/>
      <c r="I22" s="24"/>
      <c r="J22" s="22"/>
      <c r="K22" s="25"/>
      <c r="L22" s="25"/>
      <c r="M22" s="65">
        <f t="shared" si="0"/>
        <v>0</v>
      </c>
      <c r="N22" s="66">
        <f t="shared" si="1"/>
        <v>0</v>
      </c>
      <c r="O22" s="67">
        <f t="shared" si="2"/>
        <v>0</v>
      </c>
      <c r="P22" s="67">
        <f t="shared" si="3"/>
        <v>0</v>
      </c>
      <c r="Q22" s="68">
        <v>4600</v>
      </c>
      <c r="R22" s="68">
        <f t="shared" si="4"/>
        <v>0</v>
      </c>
      <c r="S22" s="68">
        <f t="shared" si="9"/>
        <v>0</v>
      </c>
      <c r="T22" s="68">
        <f t="shared" si="8"/>
        <v>0</v>
      </c>
      <c r="U22" s="69">
        <f t="shared" si="5"/>
        <v>0</v>
      </c>
      <c r="V22" s="69">
        <f t="shared" si="6"/>
        <v>0</v>
      </c>
      <c r="W22" s="70">
        <f t="shared" si="7"/>
        <v>0</v>
      </c>
      <c r="X22" s="26"/>
      <c r="Z22" s="56"/>
      <c r="AA22" s="56"/>
      <c r="AB22" s="56"/>
      <c r="AC22" s="56"/>
      <c r="AD22" s="56"/>
      <c r="AE22" s="56"/>
    </row>
    <row r="23" spans="2:31" s="4" customFormat="1" ht="21" customHeight="1">
      <c r="B23" s="9">
        <v>18</v>
      </c>
      <c r="C23" s="18"/>
      <c r="D23" s="21"/>
      <c r="E23" s="21"/>
      <c r="F23" s="21"/>
      <c r="G23" s="22"/>
      <c r="H23" s="24"/>
      <c r="I23" s="24"/>
      <c r="J23" s="22"/>
      <c r="K23" s="25"/>
      <c r="L23" s="25"/>
      <c r="M23" s="65">
        <f t="shared" si="0"/>
        <v>0</v>
      </c>
      <c r="N23" s="66">
        <f t="shared" si="1"/>
        <v>0</v>
      </c>
      <c r="O23" s="67">
        <f t="shared" si="2"/>
        <v>0</v>
      </c>
      <c r="P23" s="67">
        <f t="shared" si="3"/>
        <v>0</v>
      </c>
      <c r="Q23" s="68">
        <v>4600</v>
      </c>
      <c r="R23" s="68">
        <f t="shared" si="4"/>
        <v>0</v>
      </c>
      <c r="S23" s="68">
        <f t="shared" si="9"/>
        <v>0</v>
      </c>
      <c r="T23" s="68">
        <f t="shared" si="8"/>
        <v>0</v>
      </c>
      <c r="U23" s="69">
        <f t="shared" si="5"/>
        <v>0</v>
      </c>
      <c r="V23" s="69">
        <f t="shared" si="6"/>
        <v>0</v>
      </c>
      <c r="W23" s="70">
        <f t="shared" si="7"/>
        <v>0</v>
      </c>
      <c r="X23" s="26"/>
      <c r="Z23" s="56"/>
      <c r="AA23" s="56"/>
      <c r="AB23" s="56"/>
      <c r="AC23" s="56"/>
      <c r="AD23" s="56"/>
      <c r="AE23" s="56"/>
    </row>
    <row r="24" spans="2:31" s="4" customFormat="1" ht="21" customHeight="1">
      <c r="B24" s="9">
        <v>19</v>
      </c>
      <c r="C24" s="20"/>
      <c r="D24" s="21"/>
      <c r="E24" s="21"/>
      <c r="F24" s="21"/>
      <c r="G24" s="22"/>
      <c r="H24" s="24"/>
      <c r="I24" s="24"/>
      <c r="J24" s="22"/>
      <c r="K24" s="25"/>
      <c r="L24" s="25"/>
      <c r="M24" s="65">
        <f t="shared" si="0"/>
        <v>0</v>
      </c>
      <c r="N24" s="66">
        <f t="shared" si="1"/>
        <v>0</v>
      </c>
      <c r="O24" s="67">
        <f t="shared" si="2"/>
        <v>0</v>
      </c>
      <c r="P24" s="67">
        <f t="shared" si="3"/>
        <v>0</v>
      </c>
      <c r="Q24" s="68">
        <v>4600</v>
      </c>
      <c r="R24" s="68">
        <f t="shared" si="4"/>
        <v>0</v>
      </c>
      <c r="S24" s="68">
        <f t="shared" si="9"/>
        <v>0</v>
      </c>
      <c r="T24" s="68">
        <f t="shared" si="8"/>
        <v>0</v>
      </c>
      <c r="U24" s="69">
        <f t="shared" si="5"/>
        <v>0</v>
      </c>
      <c r="V24" s="69">
        <f t="shared" si="6"/>
        <v>0</v>
      </c>
      <c r="W24" s="70">
        <f t="shared" si="7"/>
        <v>0</v>
      </c>
      <c r="X24" s="26"/>
      <c r="Z24" s="56"/>
      <c r="AA24" s="56"/>
      <c r="AB24" s="56"/>
      <c r="AC24" s="56"/>
      <c r="AD24" s="56"/>
      <c r="AE24" s="56"/>
    </row>
    <row r="25" spans="2:31" s="4" customFormat="1" ht="21" customHeight="1">
      <c r="B25" s="9">
        <v>20</v>
      </c>
      <c r="C25" s="20"/>
      <c r="D25" s="21"/>
      <c r="E25" s="21"/>
      <c r="F25" s="21"/>
      <c r="G25" s="22"/>
      <c r="H25" s="24"/>
      <c r="I25" s="24"/>
      <c r="J25" s="22"/>
      <c r="K25" s="25"/>
      <c r="L25" s="25"/>
      <c r="M25" s="65">
        <f t="shared" si="0"/>
        <v>0</v>
      </c>
      <c r="N25" s="66">
        <f t="shared" si="1"/>
        <v>0</v>
      </c>
      <c r="O25" s="67">
        <f t="shared" si="2"/>
        <v>0</v>
      </c>
      <c r="P25" s="67">
        <f t="shared" si="3"/>
        <v>0</v>
      </c>
      <c r="Q25" s="68">
        <v>4600</v>
      </c>
      <c r="R25" s="68">
        <f t="shared" si="4"/>
        <v>0</v>
      </c>
      <c r="S25" s="68">
        <f t="shared" si="9"/>
        <v>0</v>
      </c>
      <c r="T25" s="68">
        <f t="shared" si="8"/>
        <v>0</v>
      </c>
      <c r="U25" s="69">
        <f t="shared" si="5"/>
        <v>0</v>
      </c>
      <c r="V25" s="69">
        <f t="shared" si="6"/>
        <v>0</v>
      </c>
      <c r="W25" s="70">
        <f t="shared" si="7"/>
        <v>0</v>
      </c>
      <c r="X25" s="26"/>
      <c r="Z25" s="56"/>
      <c r="AA25" s="56"/>
      <c r="AB25" s="56"/>
      <c r="AC25" s="56"/>
      <c r="AD25" s="56"/>
      <c r="AE25" s="56"/>
    </row>
    <row r="26" spans="2:31" s="5" customFormat="1" ht="21" customHeight="1">
      <c r="B26" s="9">
        <v>21</v>
      </c>
      <c r="C26" s="19"/>
      <c r="D26" s="21"/>
      <c r="E26" s="21"/>
      <c r="F26" s="21"/>
      <c r="G26" s="19"/>
      <c r="H26" s="24"/>
      <c r="I26" s="24"/>
      <c r="J26" s="22"/>
      <c r="K26" s="25"/>
      <c r="L26" s="25"/>
      <c r="M26" s="65">
        <f t="shared" si="0"/>
        <v>0</v>
      </c>
      <c r="N26" s="66">
        <f t="shared" si="1"/>
        <v>0</v>
      </c>
      <c r="O26" s="67">
        <f t="shared" si="2"/>
        <v>0</v>
      </c>
      <c r="P26" s="67">
        <f t="shared" si="3"/>
        <v>0</v>
      </c>
      <c r="Q26" s="68">
        <v>4600</v>
      </c>
      <c r="R26" s="68">
        <f t="shared" si="4"/>
        <v>0</v>
      </c>
      <c r="S26" s="68">
        <f t="shared" si="9"/>
        <v>0</v>
      </c>
      <c r="T26" s="68">
        <f t="shared" si="8"/>
        <v>0</v>
      </c>
      <c r="U26" s="69">
        <f t="shared" si="5"/>
        <v>0</v>
      </c>
      <c r="V26" s="69">
        <f t="shared" si="6"/>
        <v>0</v>
      </c>
      <c r="W26" s="70">
        <f t="shared" si="7"/>
        <v>0</v>
      </c>
      <c r="X26" s="26"/>
      <c r="Z26" s="57"/>
      <c r="AA26" s="57"/>
      <c r="AB26" s="57"/>
      <c r="AC26" s="57"/>
      <c r="AD26" s="57"/>
      <c r="AE26" s="57"/>
    </row>
    <row r="27" spans="2:31" s="5" customFormat="1" ht="21" customHeight="1">
      <c r="B27" s="9">
        <v>22</v>
      </c>
      <c r="C27" s="19"/>
      <c r="D27" s="21"/>
      <c r="E27" s="21"/>
      <c r="F27" s="21"/>
      <c r="G27" s="19"/>
      <c r="H27" s="24"/>
      <c r="I27" s="24"/>
      <c r="J27" s="22"/>
      <c r="K27" s="25"/>
      <c r="L27" s="25"/>
      <c r="M27" s="65">
        <f t="shared" si="0"/>
        <v>0</v>
      </c>
      <c r="N27" s="66">
        <f t="shared" si="1"/>
        <v>0</v>
      </c>
      <c r="O27" s="67">
        <f t="shared" si="2"/>
        <v>0</v>
      </c>
      <c r="P27" s="67">
        <f t="shared" si="3"/>
        <v>0</v>
      </c>
      <c r="Q27" s="68">
        <v>4600</v>
      </c>
      <c r="R27" s="68">
        <f t="shared" si="4"/>
        <v>0</v>
      </c>
      <c r="S27" s="68">
        <f t="shared" si="9"/>
        <v>0</v>
      </c>
      <c r="T27" s="68">
        <f t="shared" si="8"/>
        <v>0</v>
      </c>
      <c r="U27" s="69">
        <f t="shared" si="5"/>
        <v>0</v>
      </c>
      <c r="V27" s="69">
        <f t="shared" si="6"/>
        <v>0</v>
      </c>
      <c r="W27" s="70">
        <f t="shared" si="7"/>
        <v>0</v>
      </c>
      <c r="X27" s="26"/>
      <c r="Z27" s="57"/>
      <c r="AA27" s="57"/>
      <c r="AB27" s="57"/>
      <c r="AC27" s="57"/>
      <c r="AD27" s="57"/>
      <c r="AE27" s="57"/>
    </row>
    <row r="28" spans="2:31" s="5" customFormat="1" ht="21" customHeight="1">
      <c r="B28" s="9">
        <v>23</v>
      </c>
      <c r="C28" s="19"/>
      <c r="D28" s="21"/>
      <c r="E28" s="21"/>
      <c r="F28" s="21"/>
      <c r="G28" s="19"/>
      <c r="H28" s="24"/>
      <c r="I28" s="24"/>
      <c r="J28" s="22"/>
      <c r="K28" s="25"/>
      <c r="L28" s="25"/>
      <c r="M28" s="65">
        <f t="shared" si="0"/>
        <v>0</v>
      </c>
      <c r="N28" s="66">
        <f t="shared" si="1"/>
        <v>0</v>
      </c>
      <c r="O28" s="67">
        <f t="shared" si="2"/>
        <v>0</v>
      </c>
      <c r="P28" s="67">
        <f t="shared" si="3"/>
        <v>0</v>
      </c>
      <c r="Q28" s="68">
        <v>4600</v>
      </c>
      <c r="R28" s="68">
        <f t="shared" si="4"/>
        <v>0</v>
      </c>
      <c r="S28" s="68">
        <f t="shared" si="9"/>
        <v>0</v>
      </c>
      <c r="T28" s="68">
        <f t="shared" si="8"/>
        <v>0</v>
      </c>
      <c r="U28" s="69">
        <f t="shared" si="5"/>
        <v>0</v>
      </c>
      <c r="V28" s="69">
        <f t="shared" si="6"/>
        <v>0</v>
      </c>
      <c r="W28" s="70">
        <f t="shared" si="7"/>
        <v>0</v>
      </c>
      <c r="X28" s="26"/>
      <c r="Z28" s="57"/>
      <c r="AA28" s="57"/>
      <c r="AB28" s="57"/>
      <c r="AC28" s="57"/>
      <c r="AD28" s="57"/>
      <c r="AE28" s="57"/>
    </row>
    <row r="29" spans="2:31" s="5" customFormat="1" ht="21" customHeight="1">
      <c r="B29" s="9">
        <v>24</v>
      </c>
      <c r="C29" s="19"/>
      <c r="D29" s="21"/>
      <c r="E29" s="21"/>
      <c r="F29" s="21"/>
      <c r="G29" s="19"/>
      <c r="H29" s="24"/>
      <c r="I29" s="24"/>
      <c r="J29" s="22"/>
      <c r="K29" s="25"/>
      <c r="L29" s="25"/>
      <c r="M29" s="65">
        <f t="shared" si="0"/>
        <v>0</v>
      </c>
      <c r="N29" s="66">
        <f t="shared" si="1"/>
        <v>0</v>
      </c>
      <c r="O29" s="67">
        <f t="shared" si="2"/>
        <v>0</v>
      </c>
      <c r="P29" s="67">
        <f t="shared" si="3"/>
        <v>0</v>
      </c>
      <c r="Q29" s="68">
        <v>4600</v>
      </c>
      <c r="R29" s="68">
        <f t="shared" si="4"/>
        <v>0</v>
      </c>
      <c r="S29" s="68">
        <f t="shared" si="9"/>
        <v>0</v>
      </c>
      <c r="T29" s="68">
        <f t="shared" si="8"/>
        <v>0</v>
      </c>
      <c r="U29" s="69">
        <f t="shared" si="5"/>
        <v>0</v>
      </c>
      <c r="V29" s="69">
        <f t="shared" si="6"/>
        <v>0</v>
      </c>
      <c r="W29" s="70">
        <f t="shared" si="7"/>
        <v>0</v>
      </c>
      <c r="X29" s="26"/>
      <c r="Z29" s="57"/>
      <c r="AA29" s="57"/>
      <c r="AB29" s="57"/>
      <c r="AC29" s="57"/>
      <c r="AD29" s="57"/>
      <c r="AE29" s="57"/>
    </row>
    <row r="30" spans="2:31" s="5" customFormat="1" ht="21" customHeight="1">
      <c r="B30" s="9">
        <v>25</v>
      </c>
      <c r="C30" s="19"/>
      <c r="D30" s="21"/>
      <c r="E30" s="21"/>
      <c r="F30" s="21"/>
      <c r="G30" s="19"/>
      <c r="H30" s="24"/>
      <c r="I30" s="24"/>
      <c r="J30" s="22"/>
      <c r="K30" s="25"/>
      <c r="L30" s="25"/>
      <c r="M30" s="65">
        <f t="shared" si="0"/>
        <v>0</v>
      </c>
      <c r="N30" s="66">
        <f t="shared" si="1"/>
        <v>0</v>
      </c>
      <c r="O30" s="67">
        <f t="shared" si="2"/>
        <v>0</v>
      </c>
      <c r="P30" s="67">
        <f t="shared" si="3"/>
        <v>0</v>
      </c>
      <c r="Q30" s="68">
        <v>4600</v>
      </c>
      <c r="R30" s="68">
        <f t="shared" si="4"/>
        <v>0</v>
      </c>
      <c r="S30" s="68">
        <f t="shared" si="9"/>
        <v>0</v>
      </c>
      <c r="T30" s="68">
        <f t="shared" si="8"/>
        <v>0</v>
      </c>
      <c r="U30" s="69">
        <f t="shared" si="5"/>
        <v>0</v>
      </c>
      <c r="V30" s="69">
        <f t="shared" si="6"/>
        <v>0</v>
      </c>
      <c r="W30" s="70">
        <f t="shared" si="7"/>
        <v>0</v>
      </c>
      <c r="X30" s="26"/>
      <c r="Z30" s="57"/>
      <c r="AA30" s="57"/>
      <c r="AB30" s="57"/>
      <c r="AC30" s="57"/>
      <c r="AD30" s="57"/>
      <c r="AE30" s="57"/>
    </row>
    <row r="31" spans="2:31" s="5" customFormat="1" ht="21" customHeight="1">
      <c r="B31" s="9">
        <v>26</v>
      </c>
      <c r="C31" s="20"/>
      <c r="D31" s="21"/>
      <c r="E31" s="21"/>
      <c r="F31" s="21"/>
      <c r="G31" s="22"/>
      <c r="H31" s="24"/>
      <c r="I31" s="24"/>
      <c r="J31" s="22"/>
      <c r="K31" s="25"/>
      <c r="L31" s="25"/>
      <c r="M31" s="65">
        <f t="shared" si="0"/>
        <v>0</v>
      </c>
      <c r="N31" s="66">
        <f t="shared" si="1"/>
        <v>0</v>
      </c>
      <c r="O31" s="67">
        <f t="shared" si="2"/>
        <v>0</v>
      </c>
      <c r="P31" s="67">
        <f t="shared" si="3"/>
        <v>0</v>
      </c>
      <c r="Q31" s="68">
        <v>4600</v>
      </c>
      <c r="R31" s="68">
        <f t="shared" si="4"/>
        <v>0</v>
      </c>
      <c r="S31" s="68">
        <f t="shared" si="9"/>
        <v>0</v>
      </c>
      <c r="T31" s="68">
        <f t="shared" si="8"/>
        <v>0</v>
      </c>
      <c r="U31" s="69">
        <f t="shared" si="5"/>
        <v>0</v>
      </c>
      <c r="V31" s="69">
        <f t="shared" si="6"/>
        <v>0</v>
      </c>
      <c r="W31" s="70">
        <f t="shared" si="7"/>
        <v>0</v>
      </c>
      <c r="X31" s="26"/>
      <c r="Z31" s="57"/>
      <c r="AA31" s="57"/>
      <c r="AB31" s="57"/>
      <c r="AC31" s="57"/>
      <c r="AD31" s="57"/>
      <c r="AE31" s="57"/>
    </row>
    <row r="32" spans="2:31" s="4" customFormat="1" ht="21" customHeight="1">
      <c r="B32" s="9">
        <v>27</v>
      </c>
      <c r="C32" s="19"/>
      <c r="D32" s="21"/>
      <c r="E32" s="21"/>
      <c r="F32" s="21"/>
      <c r="G32" s="22"/>
      <c r="H32" s="24"/>
      <c r="I32" s="24"/>
      <c r="J32" s="22"/>
      <c r="K32" s="25"/>
      <c r="L32" s="25"/>
      <c r="M32" s="65">
        <f t="shared" si="0"/>
        <v>0</v>
      </c>
      <c r="N32" s="66">
        <f t="shared" si="1"/>
        <v>0</v>
      </c>
      <c r="O32" s="67">
        <f t="shared" si="2"/>
        <v>0</v>
      </c>
      <c r="P32" s="67">
        <f t="shared" si="3"/>
        <v>0</v>
      </c>
      <c r="Q32" s="68">
        <v>4600</v>
      </c>
      <c r="R32" s="68">
        <f t="shared" si="4"/>
        <v>0</v>
      </c>
      <c r="S32" s="68">
        <f t="shared" si="9"/>
        <v>0</v>
      </c>
      <c r="T32" s="68">
        <f t="shared" si="8"/>
        <v>0</v>
      </c>
      <c r="U32" s="69">
        <f t="shared" si="5"/>
        <v>0</v>
      </c>
      <c r="V32" s="69">
        <f t="shared" si="6"/>
        <v>0</v>
      </c>
      <c r="W32" s="70">
        <f t="shared" si="7"/>
        <v>0</v>
      </c>
      <c r="X32" s="26"/>
      <c r="Z32" s="56"/>
      <c r="AA32" s="56"/>
      <c r="AB32" s="56"/>
      <c r="AC32" s="56"/>
      <c r="AD32" s="56"/>
      <c r="AE32" s="56"/>
    </row>
    <row r="33" spans="2:31" s="4" customFormat="1" ht="21" customHeight="1">
      <c r="B33" s="9">
        <v>28</v>
      </c>
      <c r="C33" s="18"/>
      <c r="D33" s="21"/>
      <c r="E33" s="21"/>
      <c r="F33" s="21"/>
      <c r="G33" s="22"/>
      <c r="H33" s="24"/>
      <c r="I33" s="24"/>
      <c r="J33" s="22"/>
      <c r="K33" s="25"/>
      <c r="L33" s="25"/>
      <c r="M33" s="65">
        <f t="shared" si="0"/>
        <v>0</v>
      </c>
      <c r="N33" s="66">
        <f t="shared" si="1"/>
        <v>0</v>
      </c>
      <c r="O33" s="67">
        <f t="shared" si="2"/>
        <v>0</v>
      </c>
      <c r="P33" s="67">
        <f t="shared" si="3"/>
        <v>0</v>
      </c>
      <c r="Q33" s="68">
        <v>4600</v>
      </c>
      <c r="R33" s="68">
        <f t="shared" si="4"/>
        <v>0</v>
      </c>
      <c r="S33" s="68">
        <f t="shared" si="9"/>
        <v>0</v>
      </c>
      <c r="T33" s="68">
        <f t="shared" si="8"/>
        <v>0</v>
      </c>
      <c r="U33" s="69">
        <f t="shared" si="5"/>
        <v>0</v>
      </c>
      <c r="V33" s="69">
        <f t="shared" si="6"/>
        <v>0</v>
      </c>
      <c r="W33" s="70">
        <f t="shared" si="7"/>
        <v>0</v>
      </c>
      <c r="X33" s="26"/>
      <c r="Z33" s="56"/>
      <c r="AA33" s="56"/>
      <c r="AB33" s="56"/>
      <c r="AC33" s="56"/>
      <c r="AD33" s="56"/>
      <c r="AE33" s="56"/>
    </row>
    <row r="34" spans="2:31" s="4" customFormat="1" ht="21" customHeight="1">
      <c r="B34" s="9">
        <v>29</v>
      </c>
      <c r="C34" s="18"/>
      <c r="D34" s="21"/>
      <c r="E34" s="21"/>
      <c r="F34" s="21"/>
      <c r="G34" s="22"/>
      <c r="H34" s="24"/>
      <c r="I34" s="24"/>
      <c r="J34" s="22"/>
      <c r="K34" s="25"/>
      <c r="L34" s="25"/>
      <c r="M34" s="65">
        <f t="shared" si="0"/>
        <v>0</v>
      </c>
      <c r="N34" s="66">
        <f t="shared" si="1"/>
        <v>0</v>
      </c>
      <c r="O34" s="67">
        <f t="shared" si="2"/>
        <v>0</v>
      </c>
      <c r="P34" s="67">
        <f t="shared" si="3"/>
        <v>0</v>
      </c>
      <c r="Q34" s="68">
        <v>4600</v>
      </c>
      <c r="R34" s="68">
        <f t="shared" si="4"/>
        <v>0</v>
      </c>
      <c r="S34" s="68">
        <f t="shared" si="9"/>
        <v>0</v>
      </c>
      <c r="T34" s="68">
        <f t="shared" si="8"/>
        <v>0</v>
      </c>
      <c r="U34" s="69">
        <f t="shared" si="5"/>
        <v>0</v>
      </c>
      <c r="V34" s="69">
        <f t="shared" si="6"/>
        <v>0</v>
      </c>
      <c r="W34" s="70">
        <f t="shared" si="7"/>
        <v>0</v>
      </c>
      <c r="X34" s="26"/>
      <c r="Z34" s="56"/>
      <c r="AA34" s="56"/>
      <c r="AB34" s="56"/>
      <c r="AC34" s="56"/>
      <c r="AD34" s="56"/>
      <c r="AE34" s="56"/>
    </row>
    <row r="35" spans="2:31" s="4" customFormat="1" ht="21" customHeight="1">
      <c r="B35" s="9">
        <v>30</v>
      </c>
      <c r="C35" s="18"/>
      <c r="D35" s="21"/>
      <c r="E35" s="21"/>
      <c r="F35" s="21"/>
      <c r="G35" s="22"/>
      <c r="H35" s="24"/>
      <c r="I35" s="24"/>
      <c r="J35" s="22"/>
      <c r="K35" s="25"/>
      <c r="L35" s="25"/>
      <c r="M35" s="65">
        <f t="shared" si="0"/>
        <v>0</v>
      </c>
      <c r="N35" s="66">
        <f t="shared" si="1"/>
        <v>0</v>
      </c>
      <c r="O35" s="67">
        <f t="shared" si="2"/>
        <v>0</v>
      </c>
      <c r="P35" s="67">
        <f t="shared" si="3"/>
        <v>0</v>
      </c>
      <c r="Q35" s="68">
        <v>4600</v>
      </c>
      <c r="R35" s="68">
        <f t="shared" si="4"/>
        <v>0</v>
      </c>
      <c r="S35" s="68">
        <f t="shared" si="9"/>
        <v>0</v>
      </c>
      <c r="T35" s="68">
        <f t="shared" si="8"/>
        <v>0</v>
      </c>
      <c r="U35" s="69">
        <f t="shared" si="5"/>
        <v>0</v>
      </c>
      <c r="V35" s="69">
        <f t="shared" si="6"/>
        <v>0</v>
      </c>
      <c r="W35" s="70">
        <f t="shared" si="7"/>
        <v>0</v>
      </c>
      <c r="X35" s="26"/>
      <c r="Z35" s="56"/>
      <c r="AA35" s="56"/>
      <c r="AB35" s="56"/>
      <c r="AC35" s="56"/>
      <c r="AD35" s="56"/>
      <c r="AE35" s="56"/>
    </row>
    <row r="36" spans="2:31" s="4" customFormat="1" ht="21" customHeight="1">
      <c r="B36" s="9">
        <v>31</v>
      </c>
      <c r="C36" s="18"/>
      <c r="D36" s="21"/>
      <c r="E36" s="21"/>
      <c r="F36" s="21"/>
      <c r="G36" s="22"/>
      <c r="H36" s="24"/>
      <c r="I36" s="24"/>
      <c r="J36" s="22"/>
      <c r="K36" s="25"/>
      <c r="L36" s="25"/>
      <c r="M36" s="65">
        <f t="shared" si="0"/>
        <v>0</v>
      </c>
      <c r="N36" s="66">
        <f t="shared" si="1"/>
        <v>0</v>
      </c>
      <c r="O36" s="67">
        <f t="shared" si="2"/>
        <v>0</v>
      </c>
      <c r="P36" s="67">
        <f t="shared" si="3"/>
        <v>0</v>
      </c>
      <c r="Q36" s="68">
        <v>4600</v>
      </c>
      <c r="R36" s="68">
        <f t="shared" si="4"/>
        <v>0</v>
      </c>
      <c r="S36" s="68">
        <f t="shared" si="9"/>
        <v>0</v>
      </c>
      <c r="T36" s="68">
        <f t="shared" si="8"/>
        <v>0</v>
      </c>
      <c r="U36" s="69">
        <f t="shared" si="5"/>
        <v>0</v>
      </c>
      <c r="V36" s="69">
        <f t="shared" si="6"/>
        <v>0</v>
      </c>
      <c r="W36" s="70">
        <f t="shared" si="7"/>
        <v>0</v>
      </c>
      <c r="X36" s="26"/>
      <c r="Z36" s="56"/>
      <c r="AA36" s="56"/>
      <c r="AB36" s="56"/>
      <c r="AC36" s="56"/>
      <c r="AD36" s="56"/>
      <c r="AE36" s="56"/>
    </row>
    <row r="37" spans="2:31" s="4" customFormat="1" ht="21" customHeight="1">
      <c r="B37" s="9">
        <v>32</v>
      </c>
      <c r="C37" s="20"/>
      <c r="D37" s="21"/>
      <c r="E37" s="21"/>
      <c r="F37" s="21"/>
      <c r="G37" s="22"/>
      <c r="H37" s="24"/>
      <c r="I37" s="24"/>
      <c r="J37" s="22"/>
      <c r="K37" s="25"/>
      <c r="L37" s="25"/>
      <c r="M37" s="65">
        <f t="shared" si="0"/>
        <v>0</v>
      </c>
      <c r="N37" s="66">
        <f t="shared" si="1"/>
        <v>0</v>
      </c>
      <c r="O37" s="67">
        <f t="shared" si="2"/>
        <v>0</v>
      </c>
      <c r="P37" s="67">
        <f t="shared" si="3"/>
        <v>0</v>
      </c>
      <c r="Q37" s="68">
        <v>4600</v>
      </c>
      <c r="R37" s="68">
        <f t="shared" si="4"/>
        <v>0</v>
      </c>
      <c r="S37" s="68">
        <f t="shared" si="9"/>
        <v>0</v>
      </c>
      <c r="T37" s="68">
        <f t="shared" si="8"/>
        <v>0</v>
      </c>
      <c r="U37" s="69">
        <f t="shared" si="5"/>
        <v>0</v>
      </c>
      <c r="V37" s="69">
        <f t="shared" si="6"/>
        <v>0</v>
      </c>
      <c r="W37" s="70">
        <f t="shared" si="7"/>
        <v>0</v>
      </c>
      <c r="X37" s="26"/>
      <c r="Z37" s="56"/>
      <c r="AA37" s="56"/>
      <c r="AB37" s="56"/>
      <c r="AC37" s="56"/>
      <c r="AD37" s="56"/>
      <c r="AE37" s="56"/>
    </row>
    <row r="38" spans="2:31" s="4" customFormat="1" ht="21" customHeight="1">
      <c r="B38" s="9">
        <v>33</v>
      </c>
      <c r="C38" s="18"/>
      <c r="D38" s="21"/>
      <c r="E38" s="21"/>
      <c r="F38" s="21"/>
      <c r="G38" s="22"/>
      <c r="H38" s="24"/>
      <c r="I38" s="24"/>
      <c r="J38" s="22"/>
      <c r="K38" s="25"/>
      <c r="L38" s="25"/>
      <c r="M38" s="65">
        <f t="shared" si="0"/>
        <v>0</v>
      </c>
      <c r="N38" s="66">
        <f t="shared" si="1"/>
        <v>0</v>
      </c>
      <c r="O38" s="67">
        <f t="shared" si="2"/>
        <v>0</v>
      </c>
      <c r="P38" s="67">
        <f t="shared" si="3"/>
        <v>0</v>
      </c>
      <c r="Q38" s="68">
        <v>4600</v>
      </c>
      <c r="R38" s="68">
        <f t="shared" si="4"/>
        <v>0</v>
      </c>
      <c r="S38" s="68">
        <f t="shared" si="9"/>
        <v>0</v>
      </c>
      <c r="T38" s="68">
        <f t="shared" si="8"/>
        <v>0</v>
      </c>
      <c r="U38" s="69">
        <f t="shared" si="5"/>
        <v>0</v>
      </c>
      <c r="V38" s="69">
        <f t="shared" si="6"/>
        <v>0</v>
      </c>
      <c r="W38" s="70">
        <f t="shared" si="7"/>
        <v>0</v>
      </c>
      <c r="X38" s="26"/>
      <c r="Z38" s="56"/>
      <c r="AA38" s="56"/>
      <c r="AB38" s="56"/>
      <c r="AC38" s="56"/>
      <c r="AD38" s="56"/>
      <c r="AE38" s="56"/>
    </row>
    <row r="39" spans="2:31" s="4" customFormat="1" ht="21" customHeight="1">
      <c r="B39" s="9">
        <v>34</v>
      </c>
      <c r="C39" s="18"/>
      <c r="D39" s="21"/>
      <c r="E39" s="21"/>
      <c r="F39" s="21"/>
      <c r="G39" s="22"/>
      <c r="H39" s="24"/>
      <c r="I39" s="24"/>
      <c r="J39" s="22"/>
      <c r="K39" s="25"/>
      <c r="L39" s="25"/>
      <c r="M39" s="65">
        <f t="shared" si="0"/>
        <v>0</v>
      </c>
      <c r="N39" s="66">
        <f t="shared" si="1"/>
        <v>0</v>
      </c>
      <c r="O39" s="67">
        <f t="shared" si="2"/>
        <v>0</v>
      </c>
      <c r="P39" s="67">
        <f t="shared" si="3"/>
        <v>0</v>
      </c>
      <c r="Q39" s="68">
        <v>4600</v>
      </c>
      <c r="R39" s="68">
        <f t="shared" si="4"/>
        <v>0</v>
      </c>
      <c r="S39" s="68">
        <f t="shared" si="9"/>
        <v>0</v>
      </c>
      <c r="T39" s="68">
        <f t="shared" si="8"/>
        <v>0</v>
      </c>
      <c r="U39" s="69">
        <f t="shared" si="5"/>
        <v>0</v>
      </c>
      <c r="V39" s="69">
        <f t="shared" si="6"/>
        <v>0</v>
      </c>
      <c r="W39" s="70">
        <f t="shared" si="7"/>
        <v>0</v>
      </c>
      <c r="X39" s="26"/>
      <c r="Z39" s="56"/>
      <c r="AA39" s="56"/>
      <c r="AB39" s="56"/>
      <c r="AC39" s="56"/>
      <c r="AD39" s="56"/>
      <c r="AE39" s="56"/>
    </row>
    <row r="40" spans="2:31" s="4" customFormat="1" ht="21" customHeight="1">
      <c r="B40" s="9">
        <v>35</v>
      </c>
      <c r="C40" s="20"/>
      <c r="D40" s="21"/>
      <c r="E40" s="21"/>
      <c r="F40" s="21"/>
      <c r="G40" s="22"/>
      <c r="H40" s="24"/>
      <c r="I40" s="24"/>
      <c r="J40" s="22"/>
      <c r="K40" s="25"/>
      <c r="L40" s="25"/>
      <c r="M40" s="65">
        <f t="shared" si="0"/>
        <v>0</v>
      </c>
      <c r="N40" s="66">
        <f t="shared" si="1"/>
        <v>0</v>
      </c>
      <c r="O40" s="67">
        <f t="shared" si="2"/>
        <v>0</v>
      </c>
      <c r="P40" s="67">
        <f t="shared" si="3"/>
        <v>0</v>
      </c>
      <c r="Q40" s="68">
        <v>4600</v>
      </c>
      <c r="R40" s="68">
        <f t="shared" si="4"/>
        <v>0</v>
      </c>
      <c r="S40" s="68">
        <f t="shared" si="9"/>
        <v>0</v>
      </c>
      <c r="T40" s="68">
        <f t="shared" si="8"/>
        <v>0</v>
      </c>
      <c r="U40" s="69">
        <f t="shared" si="5"/>
        <v>0</v>
      </c>
      <c r="V40" s="69">
        <f t="shared" si="6"/>
        <v>0</v>
      </c>
      <c r="W40" s="70">
        <f t="shared" si="7"/>
        <v>0</v>
      </c>
      <c r="X40" s="26"/>
      <c r="Z40" s="56"/>
      <c r="AA40" s="56"/>
      <c r="AB40" s="56"/>
      <c r="AC40" s="56"/>
      <c r="AD40" s="56"/>
      <c r="AE40" s="56"/>
    </row>
    <row r="41" spans="2:31" s="4" customFormat="1" ht="21" customHeight="1">
      <c r="B41" s="9">
        <v>36</v>
      </c>
      <c r="C41" s="18"/>
      <c r="D41" s="21"/>
      <c r="E41" s="21"/>
      <c r="F41" s="21"/>
      <c r="G41" s="22"/>
      <c r="H41" s="24"/>
      <c r="I41" s="24"/>
      <c r="J41" s="22"/>
      <c r="K41" s="25"/>
      <c r="L41" s="25"/>
      <c r="M41" s="65">
        <f t="shared" si="0"/>
        <v>0</v>
      </c>
      <c r="N41" s="66">
        <f t="shared" si="1"/>
        <v>0</v>
      </c>
      <c r="O41" s="67">
        <f t="shared" si="2"/>
        <v>0</v>
      </c>
      <c r="P41" s="67">
        <f t="shared" si="3"/>
        <v>0</v>
      </c>
      <c r="Q41" s="68">
        <v>4600</v>
      </c>
      <c r="R41" s="68">
        <f t="shared" si="4"/>
        <v>0</v>
      </c>
      <c r="S41" s="68">
        <f t="shared" si="9"/>
        <v>0</v>
      </c>
      <c r="T41" s="68">
        <f t="shared" si="8"/>
        <v>0</v>
      </c>
      <c r="U41" s="69">
        <f t="shared" si="5"/>
        <v>0</v>
      </c>
      <c r="V41" s="69">
        <f t="shared" si="6"/>
        <v>0</v>
      </c>
      <c r="W41" s="70">
        <f t="shared" si="7"/>
        <v>0</v>
      </c>
      <c r="X41" s="26"/>
      <c r="Z41" s="56"/>
      <c r="AA41" s="56"/>
      <c r="AB41" s="56"/>
      <c r="AC41" s="56"/>
      <c r="AD41" s="56"/>
      <c r="AE41" s="56"/>
    </row>
    <row r="42" spans="2:31" s="5" customFormat="1" ht="21" customHeight="1">
      <c r="B42" s="9">
        <v>37</v>
      </c>
      <c r="C42" s="19"/>
      <c r="D42" s="21"/>
      <c r="E42" s="21"/>
      <c r="F42" s="21"/>
      <c r="G42" s="19"/>
      <c r="H42" s="24"/>
      <c r="I42" s="24"/>
      <c r="J42" s="22"/>
      <c r="K42" s="25"/>
      <c r="L42" s="25"/>
      <c r="M42" s="65">
        <f t="shared" si="0"/>
        <v>0</v>
      </c>
      <c r="N42" s="66">
        <f t="shared" si="1"/>
        <v>0</v>
      </c>
      <c r="O42" s="67">
        <f t="shared" si="2"/>
        <v>0</v>
      </c>
      <c r="P42" s="67">
        <f t="shared" si="3"/>
        <v>0</v>
      </c>
      <c r="Q42" s="68">
        <v>4600</v>
      </c>
      <c r="R42" s="68">
        <f t="shared" si="4"/>
        <v>0</v>
      </c>
      <c r="S42" s="68">
        <f t="shared" si="9"/>
        <v>0</v>
      </c>
      <c r="T42" s="68">
        <f t="shared" si="8"/>
        <v>0</v>
      </c>
      <c r="U42" s="69">
        <f t="shared" si="5"/>
        <v>0</v>
      </c>
      <c r="V42" s="69">
        <f t="shared" si="6"/>
        <v>0</v>
      </c>
      <c r="W42" s="70">
        <f t="shared" si="7"/>
        <v>0</v>
      </c>
      <c r="X42" s="26"/>
      <c r="Z42" s="57"/>
      <c r="AA42" s="57"/>
      <c r="AB42" s="57"/>
      <c r="AC42" s="57"/>
      <c r="AD42" s="57"/>
      <c r="AE42" s="57"/>
    </row>
    <row r="43" spans="2:31" s="5" customFormat="1" ht="21" customHeight="1">
      <c r="B43" s="9">
        <v>38</v>
      </c>
      <c r="C43" s="19"/>
      <c r="D43" s="21"/>
      <c r="E43" s="21"/>
      <c r="F43" s="21"/>
      <c r="G43" s="19"/>
      <c r="H43" s="24"/>
      <c r="I43" s="24"/>
      <c r="J43" s="22"/>
      <c r="K43" s="25"/>
      <c r="L43" s="25"/>
      <c r="M43" s="65">
        <f t="shared" si="0"/>
        <v>0</v>
      </c>
      <c r="N43" s="66">
        <f t="shared" si="1"/>
        <v>0</v>
      </c>
      <c r="O43" s="67">
        <f t="shared" si="2"/>
        <v>0</v>
      </c>
      <c r="P43" s="67">
        <f t="shared" si="3"/>
        <v>0</v>
      </c>
      <c r="Q43" s="68">
        <v>4600</v>
      </c>
      <c r="R43" s="68">
        <f t="shared" si="4"/>
        <v>0</v>
      </c>
      <c r="S43" s="68">
        <f t="shared" si="9"/>
        <v>0</v>
      </c>
      <c r="T43" s="68">
        <f t="shared" si="8"/>
        <v>0</v>
      </c>
      <c r="U43" s="69">
        <f t="shared" si="5"/>
        <v>0</v>
      </c>
      <c r="V43" s="69">
        <f t="shared" si="6"/>
        <v>0</v>
      </c>
      <c r="W43" s="70">
        <f t="shared" si="7"/>
        <v>0</v>
      </c>
      <c r="X43" s="26"/>
      <c r="Z43" s="57"/>
      <c r="AA43" s="57"/>
      <c r="AB43" s="57"/>
      <c r="AC43" s="57"/>
      <c r="AD43" s="57"/>
      <c r="AE43" s="57"/>
    </row>
    <row r="44" spans="2:31" s="5" customFormat="1" ht="21" customHeight="1">
      <c r="B44" s="9">
        <v>39</v>
      </c>
      <c r="C44" s="19"/>
      <c r="D44" s="21"/>
      <c r="E44" s="21"/>
      <c r="F44" s="21"/>
      <c r="G44" s="19"/>
      <c r="H44" s="24"/>
      <c r="I44" s="24"/>
      <c r="J44" s="22"/>
      <c r="K44" s="25"/>
      <c r="L44" s="25"/>
      <c r="M44" s="65">
        <f t="shared" si="0"/>
        <v>0</v>
      </c>
      <c r="N44" s="66">
        <f t="shared" si="1"/>
        <v>0</v>
      </c>
      <c r="O44" s="67">
        <f t="shared" si="2"/>
        <v>0</v>
      </c>
      <c r="P44" s="67">
        <f t="shared" si="3"/>
        <v>0</v>
      </c>
      <c r="Q44" s="68">
        <v>4600</v>
      </c>
      <c r="R44" s="68">
        <f t="shared" si="4"/>
        <v>0</v>
      </c>
      <c r="S44" s="68">
        <f t="shared" si="9"/>
        <v>0</v>
      </c>
      <c r="T44" s="68">
        <f t="shared" si="8"/>
        <v>0</v>
      </c>
      <c r="U44" s="69">
        <f t="shared" si="5"/>
        <v>0</v>
      </c>
      <c r="V44" s="69">
        <f t="shared" si="6"/>
        <v>0</v>
      </c>
      <c r="W44" s="70">
        <f t="shared" si="7"/>
        <v>0</v>
      </c>
      <c r="X44" s="26"/>
      <c r="Z44" s="57"/>
      <c r="AA44" s="57"/>
      <c r="AB44" s="57"/>
      <c r="AC44" s="57"/>
      <c r="AD44" s="57"/>
      <c r="AE44" s="57"/>
    </row>
    <row r="45" spans="2:31" s="5" customFormat="1" ht="21" customHeight="1">
      <c r="B45" s="9">
        <v>40</v>
      </c>
      <c r="C45" s="19"/>
      <c r="D45" s="21"/>
      <c r="E45" s="21"/>
      <c r="F45" s="21"/>
      <c r="G45" s="19"/>
      <c r="H45" s="24"/>
      <c r="I45" s="24"/>
      <c r="J45" s="22"/>
      <c r="K45" s="25"/>
      <c r="L45" s="25"/>
      <c r="M45" s="65">
        <f t="shared" si="0"/>
        <v>0</v>
      </c>
      <c r="N45" s="66">
        <f t="shared" si="1"/>
        <v>0</v>
      </c>
      <c r="O45" s="67">
        <f t="shared" si="2"/>
        <v>0</v>
      </c>
      <c r="P45" s="67">
        <f t="shared" si="3"/>
        <v>0</v>
      </c>
      <c r="Q45" s="68">
        <v>4600</v>
      </c>
      <c r="R45" s="68">
        <f t="shared" si="4"/>
        <v>0</v>
      </c>
      <c r="S45" s="68">
        <f t="shared" si="9"/>
        <v>0</v>
      </c>
      <c r="T45" s="68">
        <f t="shared" si="8"/>
        <v>0</v>
      </c>
      <c r="U45" s="69">
        <f t="shared" si="5"/>
        <v>0</v>
      </c>
      <c r="V45" s="69">
        <f t="shared" si="6"/>
        <v>0</v>
      </c>
      <c r="W45" s="70">
        <f t="shared" si="7"/>
        <v>0</v>
      </c>
      <c r="X45" s="26"/>
      <c r="Z45" s="57"/>
      <c r="AA45" s="57"/>
      <c r="AB45" s="57"/>
      <c r="AC45" s="57"/>
      <c r="AD45" s="57"/>
      <c r="AE45" s="57"/>
    </row>
    <row r="46" spans="2:31" ht="41.25" customHeight="1">
      <c r="B46" s="73" t="s">
        <v>8</v>
      </c>
      <c r="C46" s="73"/>
      <c r="D46" s="73"/>
      <c r="E46" s="63"/>
      <c r="F46" s="43">
        <f>SUM(F6:F45)</f>
        <v>190</v>
      </c>
      <c r="G46" s="43">
        <f>SUM(G6:G45)</f>
        <v>90</v>
      </c>
      <c r="H46" s="44"/>
      <c r="I46" s="44"/>
      <c r="J46" s="43">
        <f>SUM(J6:J45)</f>
        <v>8</v>
      </c>
      <c r="K46" s="43"/>
      <c r="L46" s="43"/>
      <c r="M46" s="43">
        <f>SUM(M6:M45)</f>
        <v>14300</v>
      </c>
      <c r="N46" s="43">
        <f>SUM(N6:N45)</f>
        <v>13000</v>
      </c>
      <c r="O46" s="43">
        <f>SUM(O6:O45)</f>
        <v>4333</v>
      </c>
      <c r="P46" s="43">
        <f>SUM(P6:P45)</f>
        <v>2167</v>
      </c>
      <c r="Q46" s="43"/>
      <c r="R46" s="43"/>
      <c r="S46" s="43">
        <f>SUM(S6:S45)</f>
        <v>12544</v>
      </c>
      <c r="T46" s="43">
        <f>SUM(T6:T45)</f>
        <v>6273</v>
      </c>
      <c r="U46" s="43">
        <f t="shared" ref="U46:W46" si="10">SUM(U6:U45)</f>
        <v>4333</v>
      </c>
      <c r="V46" s="43">
        <f t="shared" si="10"/>
        <v>2167</v>
      </c>
      <c r="W46" s="43">
        <f t="shared" si="10"/>
        <v>6500</v>
      </c>
      <c r="X46" s="6"/>
    </row>
    <row r="47" spans="2:31" s="5" customFormat="1" ht="20.25" customHeight="1">
      <c r="K47" s="14"/>
      <c r="L47" s="14"/>
      <c r="M47" s="14"/>
      <c r="Z47" s="57"/>
      <c r="AA47" s="57"/>
      <c r="AB47" s="57"/>
      <c r="AC47" s="57"/>
      <c r="AD47" s="57"/>
      <c r="AE47" s="57"/>
    </row>
    <row r="48" spans="2:31" s="5" customFormat="1" ht="20.25" hidden="1" customHeight="1">
      <c r="C48" s="11"/>
      <c r="D48" s="5" t="s">
        <v>9</v>
      </c>
      <c r="G48" s="10"/>
      <c r="H48" s="36" t="s">
        <v>36</v>
      </c>
      <c r="I48" s="36"/>
      <c r="J48" s="36" t="s">
        <v>40</v>
      </c>
      <c r="K48" s="37" t="s">
        <v>37</v>
      </c>
      <c r="L48" s="37"/>
      <c r="M48" s="37" t="s">
        <v>2</v>
      </c>
      <c r="N48" s="37" t="s">
        <v>38</v>
      </c>
      <c r="O48" s="37" t="s">
        <v>31</v>
      </c>
      <c r="P48" s="37" t="s">
        <v>32</v>
      </c>
      <c r="Q48" s="38" t="s">
        <v>39</v>
      </c>
      <c r="R48" s="51"/>
      <c r="S48" s="51"/>
      <c r="T48" s="51"/>
      <c r="U48" s="51"/>
      <c r="V48" s="51"/>
      <c r="Z48" s="57"/>
      <c r="AA48" s="57"/>
      <c r="AB48" s="57"/>
      <c r="AC48" s="57"/>
      <c r="AD48" s="57"/>
      <c r="AE48" s="57"/>
    </row>
    <row r="49" spans="3:31" s="5" customFormat="1" ht="20.25" hidden="1" customHeight="1">
      <c r="C49" s="11"/>
      <c r="D49" s="28" t="s">
        <v>20</v>
      </c>
      <c r="E49" s="31" t="e">
        <f>SUMIF($E$6:$E$45,"宮宿",#REF!)</f>
        <v>#REF!</v>
      </c>
      <c r="F49" s="31"/>
      <c r="G49" s="10"/>
      <c r="H49" s="13" t="s">
        <v>15</v>
      </c>
      <c r="I49" s="13"/>
      <c r="J49" s="25">
        <f>COUNTIF($H$6:$H$45,H49)</f>
        <v>0</v>
      </c>
      <c r="K49" s="39" t="e">
        <f>SUMIF($H$6:$H$45,$H$49,#REF!)</f>
        <v>#REF!</v>
      </c>
      <c r="L49" s="39"/>
      <c r="M49" s="39">
        <f>SUMIF($H$6:$H$45,$H$49,$J$6:$J$45)</f>
        <v>0</v>
      </c>
      <c r="N49" s="39">
        <f>SUMIF($H$6:$H$45,$H$49,$M$6:$M$45)</f>
        <v>0</v>
      </c>
      <c r="O49" s="39" t="e">
        <f>SUMIF($H$6:$H$45,$H$49,#REF!)</f>
        <v>#REF!</v>
      </c>
      <c r="P49" s="39" t="e">
        <f>SUMIF($H$6:$H$45,$H$49,#REF!)</f>
        <v>#REF!</v>
      </c>
      <c r="Q49" s="39" t="e">
        <f>N49-O49+P49</f>
        <v>#REF!</v>
      </c>
      <c r="R49" s="52"/>
      <c r="S49" s="52"/>
      <c r="T49" s="52"/>
      <c r="U49" s="52"/>
      <c r="V49" s="52"/>
      <c r="Z49" s="57"/>
      <c r="AA49" s="57"/>
      <c r="AB49" s="57"/>
      <c r="AC49" s="57"/>
      <c r="AD49" s="57"/>
      <c r="AE49" s="57"/>
    </row>
    <row r="50" spans="3:31" s="5" customFormat="1" ht="20.25" hidden="1" customHeight="1">
      <c r="D50" s="28" t="s">
        <v>21</v>
      </c>
      <c r="E50" s="31" t="e">
        <f>SUMIF($E$6:$E$45,"和合",#REF!)</f>
        <v>#REF!</v>
      </c>
      <c r="F50" s="31"/>
      <c r="H50" s="13" t="s">
        <v>16</v>
      </c>
      <c r="I50" s="13"/>
      <c r="J50" s="25">
        <f>COUNTIF($H$6:$H$45,H50)</f>
        <v>0</v>
      </c>
      <c r="K50" s="39" t="e">
        <f>SUMIF($H$6:$H$45,$H$50,#REF!)</f>
        <v>#REF!</v>
      </c>
      <c r="L50" s="39"/>
      <c r="M50" s="39">
        <f>SUMIF($H$6:$H$45,$H$50,$J$6:$J$45)</f>
        <v>0</v>
      </c>
      <c r="N50" s="39">
        <f>SUMIF($H$6:$H$45,$H$50,$M$6:$M$45)</f>
        <v>0</v>
      </c>
      <c r="O50" s="39" t="e">
        <f>SUMIF($H$6:$H$45,$H$50,#REF!)</f>
        <v>#REF!</v>
      </c>
      <c r="P50" s="39" t="e">
        <f>SUMIF($H$6:$H$45,$H$50,#REF!)</f>
        <v>#REF!</v>
      </c>
      <c r="Q50" s="39" t="e">
        <f>N50-O50+P50</f>
        <v>#REF!</v>
      </c>
      <c r="R50" s="52"/>
      <c r="S50" s="52"/>
      <c r="T50" s="52"/>
      <c r="U50" s="52"/>
      <c r="V50" s="52"/>
      <c r="Z50" s="57"/>
      <c r="AA50" s="57"/>
      <c r="AB50" s="57"/>
      <c r="AC50" s="57"/>
      <c r="AD50" s="57"/>
      <c r="AE50" s="57"/>
    </row>
    <row r="51" spans="3:31" s="5" customFormat="1" ht="20.25" hidden="1" customHeight="1">
      <c r="D51" s="29" t="s">
        <v>22</v>
      </c>
      <c r="E51" s="31" t="e">
        <f>SUMIF($E$6:$E$45,"大谷",#REF!)</f>
        <v>#REF!</v>
      </c>
      <c r="F51" s="31"/>
      <c r="H51" s="13" t="s">
        <v>14</v>
      </c>
      <c r="I51" s="13"/>
      <c r="J51" s="25">
        <f>COUNTIF($H$6:$H$45,H51)</f>
        <v>0</v>
      </c>
      <c r="K51" s="39" t="e">
        <f>SUMIF($H$6:$H$45,$H$51,#REF!)</f>
        <v>#REF!</v>
      </c>
      <c r="L51" s="39"/>
      <c r="M51" s="39">
        <f>SUMIF($H$6:$H$45,$H$51,$J$6:$J$45)</f>
        <v>0</v>
      </c>
      <c r="N51" s="39">
        <f>SUMIF($H$6:$H$45,$H$51,$M$6:$M$45)</f>
        <v>0</v>
      </c>
      <c r="O51" s="39" t="e">
        <f>SUMIF($H$6:$H$45,$H$51,#REF!)</f>
        <v>#REF!</v>
      </c>
      <c r="P51" s="39" t="e">
        <f>SUMIF($H$6:$H$45,$H$51,#REF!)</f>
        <v>#REF!</v>
      </c>
      <c r="Q51" s="39" t="e">
        <f>N51-O51+P51</f>
        <v>#REF!</v>
      </c>
      <c r="R51" s="52"/>
      <c r="S51" s="52"/>
      <c r="T51" s="52"/>
      <c r="U51" s="52"/>
      <c r="V51" s="52"/>
      <c r="Z51" s="57"/>
      <c r="AA51" s="57"/>
      <c r="AB51" s="57"/>
      <c r="AC51" s="57"/>
      <c r="AD51" s="57"/>
      <c r="AE51" s="57"/>
    </row>
    <row r="52" spans="3:31" ht="20.25" hidden="1" customHeight="1">
      <c r="D52" s="33" t="s">
        <v>23</v>
      </c>
      <c r="E52" s="31" t="e">
        <f>SUMIF($E$6:$E$45,"大暮山",#REF!)</f>
        <v>#REF!</v>
      </c>
      <c r="F52" s="31"/>
      <c r="H52" s="13" t="s">
        <v>19</v>
      </c>
      <c r="I52" s="13"/>
      <c r="J52" s="25">
        <f>COUNTIF($H$6:$H$45,H52)</f>
        <v>0</v>
      </c>
      <c r="K52" s="39" t="e">
        <f>SUMIF($H$6:$H$45,$H$52,#REF!)</f>
        <v>#REF!</v>
      </c>
      <c r="L52" s="39"/>
      <c r="M52" s="39">
        <f>SUMIF($H$6:$H$45,$H$52,$J$6:$J$45)</f>
        <v>0</v>
      </c>
      <c r="N52" s="39">
        <f>SUMIF($H$6:$H$45,$H$52,$M$6:$M$45)</f>
        <v>0</v>
      </c>
      <c r="O52" s="39" t="e">
        <f>SUMIF($H$6:$H$45,$H$52,#REF!)</f>
        <v>#REF!</v>
      </c>
      <c r="P52" s="39" t="e">
        <f>SUMIF($H$6:$H$45,$H$52,#REF!)</f>
        <v>#REF!</v>
      </c>
      <c r="Q52" s="39" t="e">
        <f>N52-O52+P52</f>
        <v>#REF!</v>
      </c>
      <c r="R52" s="52"/>
      <c r="S52" s="52"/>
      <c r="T52" s="52"/>
      <c r="U52" s="52"/>
      <c r="V52" s="52"/>
    </row>
    <row r="53" spans="3:31" s="5" customFormat="1" ht="20.25" hidden="1" customHeight="1">
      <c r="D53" s="30" t="s">
        <v>24</v>
      </c>
      <c r="E53" s="31" t="e">
        <f>SUMIF($E$6:$E$45,"常盤",#REF!)</f>
        <v>#REF!</v>
      </c>
      <c r="F53" s="31"/>
      <c r="H53" s="40" t="s">
        <v>33</v>
      </c>
      <c r="I53" s="40"/>
      <c r="J53" s="41">
        <f>SUM(J49:J52)</f>
        <v>0</v>
      </c>
      <c r="K53" s="41" t="e">
        <f t="shared" ref="K53:Q53" si="11">SUM(K49:K52)</f>
        <v>#REF!</v>
      </c>
      <c r="L53" s="41"/>
      <c r="M53" s="41">
        <f t="shared" si="11"/>
        <v>0</v>
      </c>
      <c r="N53" s="41">
        <f t="shared" si="11"/>
        <v>0</v>
      </c>
      <c r="O53" s="41" t="e">
        <f t="shared" si="11"/>
        <v>#REF!</v>
      </c>
      <c r="P53" s="41" t="e">
        <f t="shared" si="11"/>
        <v>#REF!</v>
      </c>
      <c r="Q53" s="41" t="e">
        <f t="shared" si="11"/>
        <v>#REF!</v>
      </c>
      <c r="R53" s="53"/>
      <c r="S53" s="53"/>
      <c r="T53" s="53"/>
      <c r="U53" s="53"/>
      <c r="V53" s="53"/>
      <c r="Z53" s="57"/>
      <c r="AA53" s="57"/>
      <c r="AB53" s="57"/>
      <c r="AC53" s="57"/>
      <c r="AD53" s="57"/>
      <c r="AE53" s="57"/>
    </row>
    <row r="54" spans="3:31" s="5" customFormat="1" ht="20.25" hidden="1" customHeight="1">
      <c r="D54" s="30" t="s">
        <v>25</v>
      </c>
      <c r="E54" s="31" t="e">
        <f>SUMIF($E$6:$E$45,"松程",#REF!)</f>
        <v>#REF!</v>
      </c>
      <c r="F54" s="31"/>
      <c r="Z54" s="57"/>
      <c r="AA54" s="57"/>
      <c r="AB54" s="57"/>
      <c r="AC54" s="57"/>
      <c r="AD54" s="57"/>
      <c r="AE54" s="57"/>
    </row>
    <row r="55" spans="3:31" s="5" customFormat="1" ht="20.25" hidden="1" customHeight="1">
      <c r="D55" s="30" t="s">
        <v>35</v>
      </c>
      <c r="E55" s="31" t="e">
        <f>SUMIF($E$6:$E$45,"沢内",#REF!)</f>
        <v>#REF!</v>
      </c>
      <c r="F55" s="31"/>
      <c r="Z55" s="57"/>
      <c r="AA55" s="57"/>
      <c r="AB55" s="57"/>
      <c r="AC55" s="57"/>
      <c r="AD55" s="57"/>
      <c r="AE55" s="57"/>
    </row>
    <row r="56" spans="3:31" s="5" customFormat="1" ht="20.25" hidden="1" customHeight="1">
      <c r="D56" s="34" t="s">
        <v>29</v>
      </c>
      <c r="E56" s="31" t="e">
        <f>SUMIF($E$6:$E$45,"川通",#REF!)</f>
        <v>#REF!</v>
      </c>
      <c r="F56" s="31"/>
      <c r="Z56" s="57"/>
      <c r="AA56" s="57"/>
      <c r="AB56" s="57"/>
      <c r="AC56" s="57"/>
      <c r="AD56" s="57"/>
      <c r="AE56" s="57"/>
    </row>
    <row r="57" spans="3:31" s="5" customFormat="1" ht="20.25" hidden="1" customHeight="1">
      <c r="D57" s="30" t="s">
        <v>30</v>
      </c>
      <c r="E57" s="31" t="e">
        <f>SUMIF($E$6:$E$45,"長沼",#REF!)</f>
        <v>#REF!</v>
      </c>
      <c r="F57" s="31"/>
      <c r="Z57" s="57"/>
      <c r="AA57" s="57"/>
      <c r="AB57" s="57"/>
      <c r="AC57" s="57"/>
      <c r="AD57" s="57"/>
      <c r="AE57" s="57"/>
    </row>
    <row r="58" spans="3:31" s="5" customFormat="1" ht="20.25" customHeight="1">
      <c r="D58" s="34"/>
      <c r="E58" s="32"/>
      <c r="F58" s="32"/>
      <c r="K58" s="14"/>
      <c r="L58" s="14"/>
      <c r="M58" s="14"/>
      <c r="Z58" s="57"/>
      <c r="AA58" s="57"/>
      <c r="AB58" s="57"/>
      <c r="AC58" s="57"/>
      <c r="AD58" s="57"/>
      <c r="AE58" s="57"/>
    </row>
    <row r="59" spans="3:31" s="5" customFormat="1" ht="20.25" customHeight="1">
      <c r="D59" s="34"/>
      <c r="E59" s="32"/>
      <c r="F59" s="32"/>
      <c r="K59" s="14"/>
      <c r="L59" s="14"/>
      <c r="M59" s="14"/>
      <c r="Z59" s="57"/>
      <c r="AA59" s="57"/>
      <c r="AB59" s="57"/>
      <c r="AC59" s="57"/>
      <c r="AD59" s="57"/>
      <c r="AE59" s="57"/>
    </row>
    <row r="60" spans="3:31" ht="20.25" customHeight="1">
      <c r="D60" s="34"/>
      <c r="E60" s="32"/>
      <c r="F60" s="32"/>
      <c r="H60" s="5"/>
      <c r="I60" s="5"/>
      <c r="J60" s="5"/>
      <c r="K60" s="14"/>
      <c r="L60" s="14"/>
      <c r="M60" s="14"/>
      <c r="N60" s="5"/>
      <c r="O60" s="5"/>
      <c r="P60" s="5"/>
      <c r="Q60" s="5"/>
      <c r="R60" s="5"/>
      <c r="S60" s="5"/>
      <c r="T60" s="5"/>
      <c r="U60" s="5"/>
      <c r="V60" s="5"/>
    </row>
    <row r="61" spans="3:31" ht="20.25" customHeight="1">
      <c r="D61" s="34"/>
      <c r="E61" s="32"/>
      <c r="F61" s="32"/>
      <c r="H61" s="5"/>
      <c r="I61" s="5"/>
      <c r="J61" s="5"/>
      <c r="K61" s="14"/>
      <c r="L61" s="14"/>
      <c r="M61" s="14"/>
      <c r="N61" s="5"/>
      <c r="O61" s="5"/>
      <c r="P61" s="5"/>
      <c r="Q61" s="5"/>
      <c r="R61" s="5"/>
      <c r="S61" s="5"/>
      <c r="T61" s="5"/>
      <c r="U61" s="5"/>
      <c r="V61" s="5"/>
    </row>
    <row r="62" spans="3:31" ht="20.25" customHeight="1">
      <c r="D62" s="30"/>
      <c r="E62" s="32"/>
      <c r="F62" s="32"/>
      <c r="H62" s="5"/>
      <c r="I62" s="5"/>
      <c r="J62" s="5"/>
      <c r="K62" s="14"/>
      <c r="L62" s="14"/>
      <c r="M62" s="14"/>
      <c r="N62" s="5"/>
      <c r="O62" s="5"/>
      <c r="P62" s="5"/>
      <c r="Q62" s="5"/>
      <c r="R62" s="5"/>
      <c r="S62" s="5"/>
      <c r="T62" s="5"/>
      <c r="U62" s="5"/>
      <c r="V62" s="5"/>
    </row>
    <row r="63" spans="3:31" ht="20.25" customHeight="1">
      <c r="D63" s="30"/>
      <c r="E63" s="32"/>
      <c r="F63" s="32"/>
      <c r="H63" s="5"/>
      <c r="I63" s="5"/>
      <c r="J63" s="5"/>
      <c r="K63" s="14"/>
      <c r="L63" s="14"/>
      <c r="M63" s="14"/>
      <c r="N63" s="5"/>
      <c r="O63" s="5"/>
      <c r="P63" s="5"/>
      <c r="Q63" s="5"/>
      <c r="R63" s="5"/>
      <c r="S63" s="5"/>
      <c r="T63" s="5"/>
      <c r="U63" s="5"/>
      <c r="V63" s="5"/>
    </row>
    <row r="64" spans="3:31" ht="20.25" customHeight="1">
      <c r="D64" s="30"/>
      <c r="E64" s="32"/>
      <c r="F64" s="32"/>
    </row>
  </sheetData>
  <mergeCells count="2">
    <mergeCell ref="B2:X2"/>
    <mergeCell ref="B46:D46"/>
  </mergeCells>
  <phoneticPr fontId="2"/>
  <pageMargins left="0.43307086614173229" right="0.23622047244094491" top="0.61" bottom="0.15748031496062992" header="0.51181102362204722" footer="0.19685039370078741"/>
  <pageSetup paperSize="8" scale="85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856FC-0B9A-473F-B447-F83ECD6356DA}">
  <sheetPr>
    <pageSetUpPr fitToPage="1"/>
  </sheetPr>
  <dimension ref="B1:AD64"/>
  <sheetViews>
    <sheetView topLeftCell="H1" zoomScaleNormal="100" workbookViewId="0">
      <selection activeCell="AA17" sqref="AA17"/>
    </sheetView>
  </sheetViews>
  <sheetFormatPr defaultRowHeight="13.5"/>
  <cols>
    <col min="1" max="1" width="3.625" customWidth="1"/>
    <col min="2" max="2" width="4.125" customWidth="1"/>
    <col min="3" max="3" width="11.125" customWidth="1"/>
    <col min="7" max="7" width="8.75" customWidth="1"/>
    <col min="8" max="8" width="13.125" customWidth="1"/>
    <col min="9" max="9" width="15.125" customWidth="1"/>
    <col min="10" max="10" width="7.875" customWidth="1"/>
    <col min="11" max="13" width="9.25" style="12" customWidth="1"/>
    <col min="15" max="16" width="12.125" customWidth="1"/>
    <col min="17" max="19" width="9" customWidth="1"/>
    <col min="23" max="23" width="9.5" customWidth="1"/>
    <col min="24" max="24" width="12.125" customWidth="1"/>
    <col min="25" max="30" width="9" style="54"/>
  </cols>
  <sheetData>
    <row r="1" spans="2:30">
      <c r="C1" s="48" t="s">
        <v>41</v>
      </c>
    </row>
    <row r="2" spans="2:30" ht="23.25" customHeight="1">
      <c r="B2" s="74" t="s">
        <v>42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45"/>
    </row>
    <row r="3" spans="2:30" ht="22.5" customHeight="1">
      <c r="B3" s="45"/>
      <c r="C3" s="8" t="s">
        <v>43</v>
      </c>
      <c r="D3" s="7" t="s">
        <v>70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</row>
    <row r="4" spans="2:30" ht="22.5" customHeight="1">
      <c r="C4" s="8" t="s">
        <v>6</v>
      </c>
      <c r="D4" s="7" t="s">
        <v>45</v>
      </c>
      <c r="E4" s="7"/>
      <c r="F4" s="7"/>
      <c r="G4" s="7"/>
      <c r="H4" s="7"/>
      <c r="I4" s="7"/>
      <c r="J4" s="7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46" t="s">
        <v>51</v>
      </c>
    </row>
    <row r="5" spans="2:30" s="3" customFormat="1" ht="36.75" customHeight="1">
      <c r="B5" s="2" t="s">
        <v>7</v>
      </c>
      <c r="C5" s="2" t="s">
        <v>0</v>
      </c>
      <c r="D5" s="2" t="s">
        <v>5</v>
      </c>
      <c r="E5" s="2" t="s">
        <v>26</v>
      </c>
      <c r="F5" s="1" t="s">
        <v>67</v>
      </c>
      <c r="G5" s="1" t="s">
        <v>69</v>
      </c>
      <c r="H5" s="2" t="s">
        <v>53</v>
      </c>
      <c r="I5" s="2" t="s">
        <v>54</v>
      </c>
      <c r="J5" s="2" t="s">
        <v>66</v>
      </c>
      <c r="K5" s="13" t="s">
        <v>11</v>
      </c>
      <c r="L5" s="13" t="s">
        <v>77</v>
      </c>
      <c r="M5" s="13" t="s">
        <v>12</v>
      </c>
      <c r="N5" s="1" t="s">
        <v>76</v>
      </c>
      <c r="O5" s="1" t="s">
        <v>74</v>
      </c>
      <c r="P5" s="1" t="s">
        <v>75</v>
      </c>
      <c r="Q5" s="1" t="s">
        <v>71</v>
      </c>
      <c r="R5" s="9" t="s">
        <v>72</v>
      </c>
      <c r="S5" s="9" t="s">
        <v>73</v>
      </c>
      <c r="T5" s="13" t="s">
        <v>79</v>
      </c>
      <c r="U5" s="13" t="s">
        <v>78</v>
      </c>
      <c r="V5" s="13" t="s">
        <v>94</v>
      </c>
      <c r="W5" s="2" t="s">
        <v>3</v>
      </c>
      <c r="Y5" s="55"/>
      <c r="Z5" s="55"/>
      <c r="AA5" s="55"/>
      <c r="AB5" s="55"/>
      <c r="AC5" s="55"/>
      <c r="AD5" s="55"/>
    </row>
    <row r="6" spans="2:30" s="4" customFormat="1" ht="21" customHeight="1">
      <c r="B6" s="9">
        <v>1</v>
      </c>
      <c r="C6" s="18" t="s">
        <v>46</v>
      </c>
      <c r="D6" s="21" t="s">
        <v>47</v>
      </c>
      <c r="E6" s="21" t="s">
        <v>27</v>
      </c>
      <c r="F6" s="71">
        <v>150</v>
      </c>
      <c r="G6" s="22">
        <v>50</v>
      </c>
      <c r="H6" s="24" t="s">
        <v>34</v>
      </c>
      <c r="I6" s="24" t="s">
        <v>64</v>
      </c>
      <c r="J6" s="22">
        <v>5</v>
      </c>
      <c r="K6" s="25">
        <v>3500</v>
      </c>
      <c r="L6" s="25">
        <v>3181</v>
      </c>
      <c r="M6" s="65">
        <f>K6*J6</f>
        <v>17500</v>
      </c>
      <c r="N6" s="66">
        <f>J6*L6</f>
        <v>15905</v>
      </c>
      <c r="O6" s="67">
        <f>ROUNDDOWN(N6/2,0)</f>
        <v>7952</v>
      </c>
      <c r="P6" s="67">
        <f>ROUNDUP(N6/4,0)</f>
        <v>3977</v>
      </c>
      <c r="Q6" s="35">
        <v>3300</v>
      </c>
      <c r="R6" s="68">
        <f>ROUNDDOWN(J6*Q6/1.1/2,0)</f>
        <v>7500</v>
      </c>
      <c r="S6" s="68">
        <f>ROUNDUP(J6*Q6/1.1/4,0)</f>
        <v>3750</v>
      </c>
      <c r="T6" s="69">
        <f>MIN(O6,R6)</f>
        <v>7500</v>
      </c>
      <c r="U6" s="69">
        <f>MIN(P6,S6)</f>
        <v>3750</v>
      </c>
      <c r="V6" s="70">
        <f>T6+U6</f>
        <v>11250</v>
      </c>
      <c r="W6" s="26">
        <v>44243</v>
      </c>
      <c r="Y6" s="56"/>
      <c r="Z6" s="49" t="s">
        <v>13</v>
      </c>
      <c r="AA6" s="50"/>
      <c r="AB6" s="50"/>
      <c r="AC6" s="50"/>
      <c r="AD6" s="56"/>
    </row>
    <row r="7" spans="2:30" s="4" customFormat="1" ht="21" customHeight="1">
      <c r="B7" s="9">
        <v>2</v>
      </c>
      <c r="C7" s="18" t="s">
        <v>46</v>
      </c>
      <c r="D7" s="21" t="s">
        <v>28</v>
      </c>
      <c r="E7" s="21" t="s">
        <v>17</v>
      </c>
      <c r="F7" s="71">
        <v>10</v>
      </c>
      <c r="G7" s="22">
        <v>10</v>
      </c>
      <c r="H7" s="24" t="s">
        <v>61</v>
      </c>
      <c r="I7" s="24" t="s">
        <v>65</v>
      </c>
      <c r="J7" s="22">
        <v>1</v>
      </c>
      <c r="K7" s="25">
        <v>2500</v>
      </c>
      <c r="L7" s="25">
        <v>2272</v>
      </c>
      <c r="M7" s="65">
        <f t="shared" ref="M7:M45" si="0">K7*J7</f>
        <v>2500</v>
      </c>
      <c r="N7" s="66">
        <f t="shared" ref="N7:N45" si="1">J7*L7</f>
        <v>2272</v>
      </c>
      <c r="O7" s="67">
        <f t="shared" ref="O7:O45" si="2">ROUNDDOWN(N7/2,0)</f>
        <v>1136</v>
      </c>
      <c r="P7" s="67">
        <f t="shared" ref="P7:P45" si="3">ROUNDUP(N7/4,0)</f>
        <v>568</v>
      </c>
      <c r="Q7" s="35">
        <v>1900</v>
      </c>
      <c r="R7" s="68">
        <f t="shared" ref="R7:R45" si="4">ROUNDDOWN(J7*Q7/1.1/2,0)</f>
        <v>863</v>
      </c>
      <c r="S7" s="68">
        <f t="shared" ref="S7:S45" si="5">ROUNDUP(J7*Q7/1.1/4,0)</f>
        <v>432</v>
      </c>
      <c r="T7" s="69">
        <f t="shared" ref="T7:T45" si="6">MIN(O7,R7)</f>
        <v>863</v>
      </c>
      <c r="U7" s="69">
        <f t="shared" ref="U7:U45" si="7">MIN(P7,S7)</f>
        <v>432</v>
      </c>
      <c r="V7" s="70">
        <f t="shared" ref="V7:V45" si="8">T7+U7</f>
        <v>1295</v>
      </c>
      <c r="W7" s="26">
        <v>44243</v>
      </c>
      <c r="Y7" s="56"/>
      <c r="Z7" s="49" t="s">
        <v>18</v>
      </c>
      <c r="AA7" s="50"/>
      <c r="AB7" s="50"/>
      <c r="AC7" s="50"/>
      <c r="AD7" s="56"/>
    </row>
    <row r="8" spans="2:30" s="4" customFormat="1" ht="21" customHeight="1">
      <c r="B8" s="9">
        <v>3</v>
      </c>
      <c r="C8" s="18"/>
      <c r="D8" s="21"/>
      <c r="E8" s="21"/>
      <c r="F8" s="21"/>
      <c r="G8" s="22"/>
      <c r="H8" s="24"/>
      <c r="I8" s="24"/>
      <c r="J8" s="22"/>
      <c r="K8" s="25"/>
      <c r="L8" s="25"/>
      <c r="M8" s="65">
        <f t="shared" si="0"/>
        <v>0</v>
      </c>
      <c r="N8" s="66">
        <f t="shared" si="1"/>
        <v>0</v>
      </c>
      <c r="O8" s="67">
        <f t="shared" si="2"/>
        <v>0</v>
      </c>
      <c r="P8" s="67">
        <f t="shared" si="3"/>
        <v>0</v>
      </c>
      <c r="Q8" s="35"/>
      <c r="R8" s="68">
        <f t="shared" si="4"/>
        <v>0</v>
      </c>
      <c r="S8" s="68">
        <f t="shared" si="5"/>
        <v>0</v>
      </c>
      <c r="T8" s="69">
        <f t="shared" si="6"/>
        <v>0</v>
      </c>
      <c r="U8" s="69">
        <f t="shared" si="7"/>
        <v>0</v>
      </c>
      <c r="V8" s="70">
        <f t="shared" si="8"/>
        <v>0</v>
      </c>
      <c r="W8" s="26"/>
      <c r="Y8" s="56"/>
      <c r="Z8" s="56" t="s">
        <v>55</v>
      </c>
      <c r="AA8" s="56"/>
      <c r="AB8" s="56"/>
      <c r="AC8" s="56"/>
      <c r="AD8" s="56"/>
    </row>
    <row r="9" spans="2:30" s="4" customFormat="1" ht="21" customHeight="1">
      <c r="B9" s="9">
        <v>4</v>
      </c>
      <c r="C9" s="18"/>
      <c r="D9" s="21"/>
      <c r="E9" s="21"/>
      <c r="F9" s="21"/>
      <c r="G9" s="22"/>
      <c r="H9" s="24"/>
      <c r="I9" s="24"/>
      <c r="J9" s="22"/>
      <c r="K9" s="25"/>
      <c r="L9" s="25"/>
      <c r="M9" s="65">
        <f t="shared" si="0"/>
        <v>0</v>
      </c>
      <c r="N9" s="66">
        <f t="shared" si="1"/>
        <v>0</v>
      </c>
      <c r="O9" s="67">
        <f t="shared" si="2"/>
        <v>0</v>
      </c>
      <c r="P9" s="67">
        <f t="shared" si="3"/>
        <v>0</v>
      </c>
      <c r="Q9" s="35"/>
      <c r="R9" s="68">
        <f t="shared" si="4"/>
        <v>0</v>
      </c>
      <c r="S9" s="68">
        <f t="shared" si="5"/>
        <v>0</v>
      </c>
      <c r="T9" s="69">
        <f t="shared" si="6"/>
        <v>0</v>
      </c>
      <c r="U9" s="69">
        <f t="shared" si="7"/>
        <v>0</v>
      </c>
      <c r="V9" s="70">
        <f t="shared" si="8"/>
        <v>0</v>
      </c>
      <c r="W9" s="26"/>
      <c r="Y9" s="56"/>
      <c r="Z9" s="56" t="s">
        <v>48</v>
      </c>
      <c r="AA9" s="56"/>
      <c r="AB9" s="56"/>
      <c r="AC9" s="56"/>
      <c r="AD9" s="56"/>
    </row>
    <row r="10" spans="2:30" s="4" customFormat="1" ht="21" customHeight="1">
      <c r="B10" s="9">
        <v>5</v>
      </c>
      <c r="C10" s="18"/>
      <c r="D10" s="21"/>
      <c r="E10" s="21"/>
      <c r="F10" s="21"/>
      <c r="G10" s="22"/>
      <c r="H10" s="24"/>
      <c r="I10" s="24"/>
      <c r="J10" s="22"/>
      <c r="K10" s="25"/>
      <c r="L10" s="25"/>
      <c r="M10" s="65">
        <f t="shared" si="0"/>
        <v>0</v>
      </c>
      <c r="N10" s="66">
        <f t="shared" si="1"/>
        <v>0</v>
      </c>
      <c r="O10" s="67">
        <f t="shared" si="2"/>
        <v>0</v>
      </c>
      <c r="P10" s="67">
        <f t="shared" si="3"/>
        <v>0</v>
      </c>
      <c r="Q10" s="35"/>
      <c r="R10" s="68">
        <f t="shared" si="4"/>
        <v>0</v>
      </c>
      <c r="S10" s="68">
        <f t="shared" si="5"/>
        <v>0</v>
      </c>
      <c r="T10" s="69">
        <f t="shared" si="6"/>
        <v>0</v>
      </c>
      <c r="U10" s="69">
        <f t="shared" si="7"/>
        <v>0</v>
      </c>
      <c r="V10" s="70">
        <f t="shared" si="8"/>
        <v>0</v>
      </c>
      <c r="W10" s="26"/>
      <c r="Y10" s="56"/>
      <c r="Z10" s="56" t="s">
        <v>56</v>
      </c>
      <c r="AA10" s="56"/>
      <c r="AB10" s="56"/>
      <c r="AC10" s="56"/>
      <c r="AD10" s="56"/>
    </row>
    <row r="11" spans="2:30" s="5" customFormat="1" ht="21" customHeight="1">
      <c r="B11" s="9">
        <v>6</v>
      </c>
      <c r="C11" s="19"/>
      <c r="D11" s="21"/>
      <c r="E11" s="21"/>
      <c r="F11" s="21"/>
      <c r="G11" s="19"/>
      <c r="H11" s="24"/>
      <c r="I11" s="24"/>
      <c r="J11" s="22"/>
      <c r="K11" s="25"/>
      <c r="L11" s="25"/>
      <c r="M11" s="65">
        <f t="shared" si="0"/>
        <v>0</v>
      </c>
      <c r="N11" s="66">
        <f t="shared" si="1"/>
        <v>0</v>
      </c>
      <c r="O11" s="67">
        <f t="shared" si="2"/>
        <v>0</v>
      </c>
      <c r="P11" s="67">
        <f t="shared" si="3"/>
        <v>0</v>
      </c>
      <c r="Q11" s="35"/>
      <c r="R11" s="68">
        <f t="shared" si="4"/>
        <v>0</v>
      </c>
      <c r="S11" s="68">
        <f t="shared" si="5"/>
        <v>0</v>
      </c>
      <c r="T11" s="69">
        <f t="shared" si="6"/>
        <v>0</v>
      </c>
      <c r="U11" s="69">
        <f t="shared" si="7"/>
        <v>0</v>
      </c>
      <c r="V11" s="70">
        <f t="shared" si="8"/>
        <v>0</v>
      </c>
      <c r="W11" s="26"/>
      <c r="Y11" s="57"/>
      <c r="Z11" s="58" t="s">
        <v>57</v>
      </c>
      <c r="AA11" s="57"/>
      <c r="AB11" s="57"/>
      <c r="AC11" s="57"/>
      <c r="AD11" s="57"/>
    </row>
    <row r="12" spans="2:30" s="5" customFormat="1" ht="21" customHeight="1">
      <c r="B12" s="9">
        <v>7</v>
      </c>
      <c r="C12" s="19"/>
      <c r="D12" s="21"/>
      <c r="E12" s="21"/>
      <c r="F12" s="21"/>
      <c r="G12" s="19"/>
      <c r="H12" s="24"/>
      <c r="I12" s="24"/>
      <c r="J12" s="22"/>
      <c r="K12" s="25"/>
      <c r="L12" s="25"/>
      <c r="M12" s="65">
        <f t="shared" si="0"/>
        <v>0</v>
      </c>
      <c r="N12" s="66">
        <f t="shared" si="1"/>
        <v>0</v>
      </c>
      <c r="O12" s="67">
        <f t="shared" si="2"/>
        <v>0</v>
      </c>
      <c r="P12" s="67">
        <f t="shared" si="3"/>
        <v>0</v>
      </c>
      <c r="Q12" s="35"/>
      <c r="R12" s="68">
        <f t="shared" si="4"/>
        <v>0</v>
      </c>
      <c r="S12" s="68">
        <f t="shared" si="5"/>
        <v>0</v>
      </c>
      <c r="T12" s="69">
        <f t="shared" si="6"/>
        <v>0</v>
      </c>
      <c r="U12" s="69">
        <f t="shared" si="7"/>
        <v>0</v>
      </c>
      <c r="V12" s="70">
        <f t="shared" si="8"/>
        <v>0</v>
      </c>
      <c r="W12" s="26"/>
      <c r="Y12" s="57"/>
      <c r="Z12" s="59" t="s">
        <v>58</v>
      </c>
      <c r="AA12" s="57"/>
      <c r="AB12" s="57"/>
      <c r="AC12" s="57"/>
      <c r="AD12" s="57"/>
    </row>
    <row r="13" spans="2:30" s="5" customFormat="1" ht="21" customHeight="1">
      <c r="B13" s="9">
        <v>8</v>
      </c>
      <c r="C13" s="20"/>
      <c r="D13" s="21"/>
      <c r="E13" s="21"/>
      <c r="F13" s="21"/>
      <c r="G13" s="22"/>
      <c r="H13" s="24"/>
      <c r="I13" s="24"/>
      <c r="J13" s="22"/>
      <c r="K13" s="25"/>
      <c r="L13" s="25"/>
      <c r="M13" s="65">
        <f t="shared" si="0"/>
        <v>0</v>
      </c>
      <c r="N13" s="66">
        <f t="shared" si="1"/>
        <v>0</v>
      </c>
      <c r="O13" s="67">
        <f t="shared" si="2"/>
        <v>0</v>
      </c>
      <c r="P13" s="67">
        <f t="shared" si="3"/>
        <v>0</v>
      </c>
      <c r="Q13" s="35"/>
      <c r="R13" s="68">
        <f t="shared" si="4"/>
        <v>0</v>
      </c>
      <c r="S13" s="68">
        <f t="shared" si="5"/>
        <v>0</v>
      </c>
      <c r="T13" s="69">
        <f t="shared" si="6"/>
        <v>0</v>
      </c>
      <c r="U13" s="69">
        <f t="shared" si="7"/>
        <v>0</v>
      </c>
      <c r="V13" s="70">
        <f t="shared" si="8"/>
        <v>0</v>
      </c>
      <c r="W13" s="26"/>
      <c r="Y13" s="57"/>
      <c r="Z13" s="59" t="s">
        <v>59</v>
      </c>
      <c r="AA13" s="57"/>
      <c r="AB13" s="57"/>
      <c r="AC13" s="57"/>
      <c r="AD13" s="57"/>
    </row>
    <row r="14" spans="2:30" s="5" customFormat="1" ht="21" customHeight="1">
      <c r="B14" s="9">
        <v>9</v>
      </c>
      <c r="C14" s="19"/>
      <c r="D14" s="21"/>
      <c r="E14" s="21"/>
      <c r="F14" s="21"/>
      <c r="G14" s="37"/>
      <c r="H14" s="13"/>
      <c r="I14" s="13"/>
      <c r="J14" s="25"/>
      <c r="K14" s="25"/>
      <c r="L14" s="25"/>
      <c r="M14" s="65">
        <f t="shared" si="0"/>
        <v>0</v>
      </c>
      <c r="N14" s="66">
        <f t="shared" si="1"/>
        <v>0</v>
      </c>
      <c r="O14" s="67">
        <f t="shared" si="2"/>
        <v>0</v>
      </c>
      <c r="P14" s="67">
        <f t="shared" si="3"/>
        <v>0</v>
      </c>
      <c r="Q14" s="35"/>
      <c r="R14" s="68">
        <f t="shared" si="4"/>
        <v>0</v>
      </c>
      <c r="S14" s="68">
        <f t="shared" si="5"/>
        <v>0</v>
      </c>
      <c r="T14" s="69">
        <f t="shared" si="6"/>
        <v>0</v>
      </c>
      <c r="U14" s="69">
        <f t="shared" si="7"/>
        <v>0</v>
      </c>
      <c r="V14" s="70">
        <f t="shared" si="8"/>
        <v>0</v>
      </c>
      <c r="W14" s="26"/>
      <c r="Y14" s="57"/>
      <c r="Z14" s="59" t="s">
        <v>60</v>
      </c>
      <c r="AA14" s="57"/>
      <c r="AB14" s="57"/>
      <c r="AC14" s="57"/>
      <c r="AD14" s="57"/>
    </row>
    <row r="15" spans="2:30" s="5" customFormat="1" ht="21" customHeight="1">
      <c r="B15" s="9">
        <v>10</v>
      </c>
      <c r="C15" s="19"/>
      <c r="D15" s="21"/>
      <c r="E15" s="21"/>
      <c r="F15" s="21"/>
      <c r="G15" s="37"/>
      <c r="H15" s="13"/>
      <c r="I15" s="13"/>
      <c r="J15" s="25"/>
      <c r="K15" s="25"/>
      <c r="L15" s="25"/>
      <c r="M15" s="65">
        <f t="shared" si="0"/>
        <v>0</v>
      </c>
      <c r="N15" s="66">
        <f t="shared" si="1"/>
        <v>0</v>
      </c>
      <c r="O15" s="67">
        <f t="shared" si="2"/>
        <v>0</v>
      </c>
      <c r="P15" s="67">
        <f t="shared" si="3"/>
        <v>0</v>
      </c>
      <c r="Q15" s="35"/>
      <c r="R15" s="68">
        <f t="shared" si="4"/>
        <v>0</v>
      </c>
      <c r="S15" s="68">
        <f t="shared" si="5"/>
        <v>0</v>
      </c>
      <c r="T15" s="69">
        <f t="shared" si="6"/>
        <v>0</v>
      </c>
      <c r="U15" s="69">
        <f t="shared" si="7"/>
        <v>0</v>
      </c>
      <c r="V15" s="70">
        <f t="shared" si="8"/>
        <v>0</v>
      </c>
      <c r="W15" s="26"/>
      <c r="Y15" s="57"/>
      <c r="Z15" s="59" t="s">
        <v>62</v>
      </c>
      <c r="AA15" s="57"/>
      <c r="AB15" s="57"/>
      <c r="AC15" s="57"/>
      <c r="AD15" s="57"/>
    </row>
    <row r="16" spans="2:30" s="5" customFormat="1" ht="21" customHeight="1">
      <c r="B16" s="9">
        <v>11</v>
      </c>
      <c r="C16" s="19"/>
      <c r="D16" s="21"/>
      <c r="E16" s="21"/>
      <c r="F16" s="21"/>
      <c r="G16" s="37"/>
      <c r="H16" s="13"/>
      <c r="I16" s="13"/>
      <c r="J16" s="25"/>
      <c r="K16" s="25"/>
      <c r="L16" s="25"/>
      <c r="M16" s="65">
        <f t="shared" si="0"/>
        <v>0</v>
      </c>
      <c r="N16" s="66">
        <f t="shared" si="1"/>
        <v>0</v>
      </c>
      <c r="O16" s="67">
        <f t="shared" si="2"/>
        <v>0</v>
      </c>
      <c r="P16" s="67">
        <f t="shared" si="3"/>
        <v>0</v>
      </c>
      <c r="Q16" s="35"/>
      <c r="R16" s="68">
        <f t="shared" si="4"/>
        <v>0</v>
      </c>
      <c r="S16" s="68">
        <f t="shared" si="5"/>
        <v>0</v>
      </c>
      <c r="T16" s="69">
        <f t="shared" si="6"/>
        <v>0</v>
      </c>
      <c r="U16" s="69">
        <f t="shared" si="7"/>
        <v>0</v>
      </c>
      <c r="V16" s="70">
        <f t="shared" si="8"/>
        <v>0</v>
      </c>
      <c r="W16" s="26"/>
      <c r="Y16" s="57"/>
      <c r="Z16" s="59" t="s">
        <v>63</v>
      </c>
      <c r="AA16" s="57"/>
      <c r="AB16" s="57"/>
      <c r="AC16" s="57"/>
      <c r="AD16" s="57"/>
    </row>
    <row r="17" spans="2:30" s="4" customFormat="1" ht="21" customHeight="1">
      <c r="B17" s="9">
        <v>12</v>
      </c>
      <c r="C17" s="19"/>
      <c r="D17" s="21"/>
      <c r="E17" s="21"/>
      <c r="F17" s="21"/>
      <c r="G17" s="23"/>
      <c r="H17" s="24"/>
      <c r="I17" s="24"/>
      <c r="J17" s="22"/>
      <c r="K17" s="25"/>
      <c r="L17" s="25"/>
      <c r="M17" s="65">
        <f t="shared" si="0"/>
        <v>0</v>
      </c>
      <c r="N17" s="66">
        <f t="shared" si="1"/>
        <v>0</v>
      </c>
      <c r="O17" s="67">
        <f t="shared" si="2"/>
        <v>0</v>
      </c>
      <c r="P17" s="67">
        <f t="shared" si="3"/>
        <v>0</v>
      </c>
      <c r="Q17" s="35"/>
      <c r="R17" s="68">
        <f t="shared" si="4"/>
        <v>0</v>
      </c>
      <c r="S17" s="68">
        <f t="shared" si="5"/>
        <v>0</v>
      </c>
      <c r="T17" s="69">
        <f t="shared" si="6"/>
        <v>0</v>
      </c>
      <c r="U17" s="69">
        <f t="shared" si="7"/>
        <v>0</v>
      </c>
      <c r="V17" s="70">
        <f t="shared" si="8"/>
        <v>0</v>
      </c>
      <c r="W17" s="26"/>
      <c r="Y17" s="56"/>
      <c r="Z17" s="56"/>
      <c r="AA17" s="56"/>
      <c r="AB17" s="56"/>
      <c r="AC17" s="56"/>
      <c r="AD17" s="56"/>
    </row>
    <row r="18" spans="2:30" s="4" customFormat="1" ht="21" customHeight="1">
      <c r="B18" s="9">
        <v>13</v>
      </c>
      <c r="C18" s="19"/>
      <c r="D18" s="21"/>
      <c r="E18" s="21"/>
      <c r="F18" s="21"/>
      <c r="G18" s="22"/>
      <c r="H18" s="24"/>
      <c r="I18" s="24"/>
      <c r="J18" s="22"/>
      <c r="K18" s="25"/>
      <c r="L18" s="25"/>
      <c r="M18" s="65">
        <f t="shared" si="0"/>
        <v>0</v>
      </c>
      <c r="N18" s="66">
        <f t="shared" si="1"/>
        <v>0</v>
      </c>
      <c r="O18" s="67">
        <f t="shared" si="2"/>
        <v>0</v>
      </c>
      <c r="P18" s="67">
        <f t="shared" si="3"/>
        <v>0</v>
      </c>
      <c r="Q18" s="35"/>
      <c r="R18" s="68">
        <f t="shared" si="4"/>
        <v>0</v>
      </c>
      <c r="S18" s="68">
        <f t="shared" si="5"/>
        <v>0</v>
      </c>
      <c r="T18" s="69">
        <f t="shared" si="6"/>
        <v>0</v>
      </c>
      <c r="U18" s="69">
        <f t="shared" si="7"/>
        <v>0</v>
      </c>
      <c r="V18" s="70">
        <f t="shared" si="8"/>
        <v>0</v>
      </c>
      <c r="W18" s="26"/>
      <c r="Y18" s="56"/>
      <c r="Z18" s="56"/>
      <c r="AA18" s="56"/>
      <c r="AB18" s="56"/>
      <c r="AC18" s="56"/>
      <c r="AD18" s="56"/>
    </row>
    <row r="19" spans="2:30" s="4" customFormat="1" ht="21" customHeight="1">
      <c r="B19" s="9">
        <v>14</v>
      </c>
      <c r="C19" s="19"/>
      <c r="D19" s="21"/>
      <c r="E19" s="21"/>
      <c r="F19" s="21"/>
      <c r="G19" s="22"/>
      <c r="H19" s="24"/>
      <c r="I19" s="24"/>
      <c r="J19" s="22"/>
      <c r="K19" s="25"/>
      <c r="L19" s="25"/>
      <c r="M19" s="65">
        <f t="shared" si="0"/>
        <v>0</v>
      </c>
      <c r="N19" s="66">
        <f t="shared" si="1"/>
        <v>0</v>
      </c>
      <c r="O19" s="67">
        <f t="shared" si="2"/>
        <v>0</v>
      </c>
      <c r="P19" s="67">
        <f t="shared" si="3"/>
        <v>0</v>
      </c>
      <c r="Q19" s="35"/>
      <c r="R19" s="68">
        <f t="shared" si="4"/>
        <v>0</v>
      </c>
      <c r="S19" s="68">
        <f t="shared" si="5"/>
        <v>0</v>
      </c>
      <c r="T19" s="69">
        <f t="shared" si="6"/>
        <v>0</v>
      </c>
      <c r="U19" s="69">
        <f t="shared" si="7"/>
        <v>0</v>
      </c>
      <c r="V19" s="70">
        <f t="shared" si="8"/>
        <v>0</v>
      </c>
      <c r="W19" s="26"/>
      <c r="Y19" s="56"/>
      <c r="Z19" s="56"/>
      <c r="AA19" s="56"/>
      <c r="AB19" s="56"/>
      <c r="AC19" s="56"/>
      <c r="AD19" s="56"/>
    </row>
    <row r="20" spans="2:30" s="4" customFormat="1" ht="21" customHeight="1">
      <c r="B20" s="9">
        <v>15</v>
      </c>
      <c r="C20" s="19"/>
      <c r="D20" s="21"/>
      <c r="E20" s="21"/>
      <c r="F20" s="21"/>
      <c r="G20" s="22"/>
      <c r="H20" s="24"/>
      <c r="I20" s="24"/>
      <c r="J20" s="22"/>
      <c r="K20" s="25"/>
      <c r="L20" s="25"/>
      <c r="M20" s="65">
        <f t="shared" si="0"/>
        <v>0</v>
      </c>
      <c r="N20" s="66">
        <f t="shared" si="1"/>
        <v>0</v>
      </c>
      <c r="O20" s="67">
        <f t="shared" si="2"/>
        <v>0</v>
      </c>
      <c r="P20" s="67">
        <f t="shared" si="3"/>
        <v>0</v>
      </c>
      <c r="Q20" s="35"/>
      <c r="R20" s="68">
        <f t="shared" si="4"/>
        <v>0</v>
      </c>
      <c r="S20" s="68">
        <f t="shared" si="5"/>
        <v>0</v>
      </c>
      <c r="T20" s="69">
        <f t="shared" si="6"/>
        <v>0</v>
      </c>
      <c r="U20" s="69">
        <f t="shared" si="7"/>
        <v>0</v>
      </c>
      <c r="V20" s="70">
        <f t="shared" si="8"/>
        <v>0</v>
      </c>
      <c r="W20" s="26"/>
      <c r="Y20" s="56"/>
      <c r="Z20" s="56"/>
      <c r="AA20" s="56"/>
      <c r="AB20" s="56"/>
      <c r="AC20" s="56"/>
      <c r="AD20" s="56"/>
    </row>
    <row r="21" spans="2:30" s="4" customFormat="1" ht="21" customHeight="1">
      <c r="B21" s="9">
        <v>16</v>
      </c>
      <c r="C21" s="18"/>
      <c r="D21" s="21"/>
      <c r="E21" s="21"/>
      <c r="F21" s="21"/>
      <c r="G21" s="22"/>
      <c r="H21" s="24"/>
      <c r="I21" s="24"/>
      <c r="J21" s="22"/>
      <c r="K21" s="25"/>
      <c r="L21" s="25"/>
      <c r="M21" s="65">
        <f t="shared" si="0"/>
        <v>0</v>
      </c>
      <c r="N21" s="66">
        <f t="shared" si="1"/>
        <v>0</v>
      </c>
      <c r="O21" s="67">
        <f t="shared" si="2"/>
        <v>0</v>
      </c>
      <c r="P21" s="67">
        <f t="shared" si="3"/>
        <v>0</v>
      </c>
      <c r="Q21" s="35"/>
      <c r="R21" s="68">
        <f t="shared" si="4"/>
        <v>0</v>
      </c>
      <c r="S21" s="68">
        <f t="shared" si="5"/>
        <v>0</v>
      </c>
      <c r="T21" s="69">
        <f t="shared" si="6"/>
        <v>0</v>
      </c>
      <c r="U21" s="69">
        <f t="shared" si="7"/>
        <v>0</v>
      </c>
      <c r="V21" s="70">
        <f t="shared" si="8"/>
        <v>0</v>
      </c>
      <c r="W21" s="26"/>
      <c r="Y21" s="56"/>
      <c r="Z21" s="56"/>
      <c r="AA21" s="56"/>
      <c r="AB21" s="56"/>
      <c r="AC21" s="56"/>
      <c r="AD21" s="56"/>
    </row>
    <row r="22" spans="2:30" s="4" customFormat="1" ht="21" customHeight="1">
      <c r="B22" s="9">
        <v>17</v>
      </c>
      <c r="C22" s="18"/>
      <c r="D22" s="21"/>
      <c r="E22" s="21"/>
      <c r="F22" s="21"/>
      <c r="G22" s="22"/>
      <c r="H22" s="24"/>
      <c r="I22" s="24"/>
      <c r="J22" s="22"/>
      <c r="K22" s="25"/>
      <c r="L22" s="25"/>
      <c r="M22" s="65">
        <f t="shared" si="0"/>
        <v>0</v>
      </c>
      <c r="N22" s="66">
        <f t="shared" si="1"/>
        <v>0</v>
      </c>
      <c r="O22" s="67">
        <f t="shared" si="2"/>
        <v>0</v>
      </c>
      <c r="P22" s="67">
        <f t="shared" si="3"/>
        <v>0</v>
      </c>
      <c r="Q22" s="35"/>
      <c r="R22" s="68">
        <f t="shared" si="4"/>
        <v>0</v>
      </c>
      <c r="S22" s="68">
        <f t="shared" si="5"/>
        <v>0</v>
      </c>
      <c r="T22" s="69">
        <f t="shared" si="6"/>
        <v>0</v>
      </c>
      <c r="U22" s="69">
        <f t="shared" si="7"/>
        <v>0</v>
      </c>
      <c r="V22" s="70">
        <f t="shared" si="8"/>
        <v>0</v>
      </c>
      <c r="W22" s="26"/>
      <c r="Y22" s="56"/>
      <c r="Z22" s="56"/>
      <c r="AA22" s="56"/>
      <c r="AB22" s="56"/>
      <c r="AC22" s="56"/>
      <c r="AD22" s="56"/>
    </row>
    <row r="23" spans="2:30" s="4" customFormat="1" ht="21" customHeight="1">
      <c r="B23" s="9">
        <v>18</v>
      </c>
      <c r="C23" s="18"/>
      <c r="D23" s="21"/>
      <c r="E23" s="21"/>
      <c r="F23" s="21"/>
      <c r="G23" s="22"/>
      <c r="H23" s="24"/>
      <c r="I23" s="24"/>
      <c r="J23" s="22"/>
      <c r="K23" s="25"/>
      <c r="L23" s="25"/>
      <c r="M23" s="65">
        <f t="shared" si="0"/>
        <v>0</v>
      </c>
      <c r="N23" s="66">
        <f t="shared" si="1"/>
        <v>0</v>
      </c>
      <c r="O23" s="67">
        <f t="shared" si="2"/>
        <v>0</v>
      </c>
      <c r="P23" s="67">
        <f t="shared" si="3"/>
        <v>0</v>
      </c>
      <c r="Q23" s="35"/>
      <c r="R23" s="68">
        <f t="shared" si="4"/>
        <v>0</v>
      </c>
      <c r="S23" s="68">
        <f t="shared" si="5"/>
        <v>0</v>
      </c>
      <c r="T23" s="69">
        <f t="shared" si="6"/>
        <v>0</v>
      </c>
      <c r="U23" s="69">
        <f t="shared" si="7"/>
        <v>0</v>
      </c>
      <c r="V23" s="70">
        <f t="shared" si="8"/>
        <v>0</v>
      </c>
      <c r="W23" s="26"/>
      <c r="Y23" s="56"/>
      <c r="Z23" s="56"/>
      <c r="AA23" s="56"/>
      <c r="AB23" s="56"/>
      <c r="AC23" s="56"/>
      <c r="AD23" s="56"/>
    </row>
    <row r="24" spans="2:30" s="4" customFormat="1" ht="21" customHeight="1">
      <c r="B24" s="9">
        <v>19</v>
      </c>
      <c r="C24" s="20"/>
      <c r="D24" s="21"/>
      <c r="E24" s="21"/>
      <c r="F24" s="21"/>
      <c r="G24" s="22"/>
      <c r="H24" s="24"/>
      <c r="I24" s="24"/>
      <c r="J24" s="22"/>
      <c r="K24" s="25"/>
      <c r="L24" s="25"/>
      <c r="M24" s="65">
        <f t="shared" si="0"/>
        <v>0</v>
      </c>
      <c r="N24" s="66">
        <f t="shared" si="1"/>
        <v>0</v>
      </c>
      <c r="O24" s="67">
        <f t="shared" si="2"/>
        <v>0</v>
      </c>
      <c r="P24" s="67">
        <f t="shared" si="3"/>
        <v>0</v>
      </c>
      <c r="Q24" s="35"/>
      <c r="R24" s="68">
        <f t="shared" si="4"/>
        <v>0</v>
      </c>
      <c r="S24" s="68">
        <f t="shared" si="5"/>
        <v>0</v>
      </c>
      <c r="T24" s="69">
        <f t="shared" si="6"/>
        <v>0</v>
      </c>
      <c r="U24" s="69">
        <f t="shared" si="7"/>
        <v>0</v>
      </c>
      <c r="V24" s="70">
        <f t="shared" si="8"/>
        <v>0</v>
      </c>
      <c r="W24" s="26"/>
      <c r="Y24" s="56"/>
      <c r="Z24" s="56"/>
      <c r="AA24" s="56"/>
      <c r="AB24" s="56"/>
      <c r="AC24" s="56"/>
      <c r="AD24" s="56"/>
    </row>
    <row r="25" spans="2:30" s="4" customFormat="1" ht="21" customHeight="1">
      <c r="B25" s="9">
        <v>20</v>
      </c>
      <c r="C25" s="20"/>
      <c r="D25" s="21"/>
      <c r="E25" s="21"/>
      <c r="F25" s="21"/>
      <c r="G25" s="22"/>
      <c r="H25" s="24"/>
      <c r="I25" s="24"/>
      <c r="J25" s="22"/>
      <c r="K25" s="25"/>
      <c r="L25" s="25"/>
      <c r="M25" s="65">
        <f t="shared" si="0"/>
        <v>0</v>
      </c>
      <c r="N25" s="66">
        <f t="shared" si="1"/>
        <v>0</v>
      </c>
      <c r="O25" s="67">
        <f t="shared" si="2"/>
        <v>0</v>
      </c>
      <c r="P25" s="67">
        <f t="shared" si="3"/>
        <v>0</v>
      </c>
      <c r="Q25" s="35"/>
      <c r="R25" s="68">
        <f t="shared" si="4"/>
        <v>0</v>
      </c>
      <c r="S25" s="68">
        <f t="shared" si="5"/>
        <v>0</v>
      </c>
      <c r="T25" s="69">
        <f t="shared" si="6"/>
        <v>0</v>
      </c>
      <c r="U25" s="69">
        <f t="shared" si="7"/>
        <v>0</v>
      </c>
      <c r="V25" s="70">
        <f t="shared" si="8"/>
        <v>0</v>
      </c>
      <c r="W25" s="26"/>
      <c r="Y25" s="56"/>
      <c r="Z25" s="56"/>
      <c r="AA25" s="56"/>
      <c r="AB25" s="56"/>
      <c r="AC25" s="56"/>
      <c r="AD25" s="56"/>
    </row>
    <row r="26" spans="2:30" s="5" customFormat="1" ht="21" customHeight="1">
      <c r="B26" s="9">
        <v>21</v>
      </c>
      <c r="C26" s="19"/>
      <c r="D26" s="21"/>
      <c r="E26" s="21"/>
      <c r="F26" s="21"/>
      <c r="G26" s="19"/>
      <c r="H26" s="24"/>
      <c r="I26" s="24"/>
      <c r="J26" s="22"/>
      <c r="K26" s="25"/>
      <c r="L26" s="25"/>
      <c r="M26" s="65">
        <f t="shared" si="0"/>
        <v>0</v>
      </c>
      <c r="N26" s="66">
        <f t="shared" si="1"/>
        <v>0</v>
      </c>
      <c r="O26" s="67">
        <f t="shared" si="2"/>
        <v>0</v>
      </c>
      <c r="P26" s="67">
        <f t="shared" si="3"/>
        <v>0</v>
      </c>
      <c r="Q26" s="35"/>
      <c r="R26" s="68">
        <f t="shared" si="4"/>
        <v>0</v>
      </c>
      <c r="S26" s="68">
        <f t="shared" si="5"/>
        <v>0</v>
      </c>
      <c r="T26" s="69">
        <f t="shared" si="6"/>
        <v>0</v>
      </c>
      <c r="U26" s="69">
        <f t="shared" si="7"/>
        <v>0</v>
      </c>
      <c r="V26" s="70">
        <f t="shared" si="8"/>
        <v>0</v>
      </c>
      <c r="W26" s="26"/>
      <c r="Y26" s="57"/>
      <c r="Z26" s="57"/>
      <c r="AA26" s="57"/>
      <c r="AB26" s="57"/>
      <c r="AC26" s="57"/>
      <c r="AD26" s="57"/>
    </row>
    <row r="27" spans="2:30" s="5" customFormat="1" ht="21" customHeight="1">
      <c r="B27" s="9">
        <v>22</v>
      </c>
      <c r="C27" s="19"/>
      <c r="D27" s="21"/>
      <c r="E27" s="21"/>
      <c r="F27" s="21"/>
      <c r="G27" s="19"/>
      <c r="H27" s="24"/>
      <c r="I27" s="24"/>
      <c r="J27" s="22"/>
      <c r="K27" s="25"/>
      <c r="L27" s="25"/>
      <c r="M27" s="65">
        <f t="shared" si="0"/>
        <v>0</v>
      </c>
      <c r="N27" s="66">
        <f t="shared" si="1"/>
        <v>0</v>
      </c>
      <c r="O27" s="67">
        <f t="shared" si="2"/>
        <v>0</v>
      </c>
      <c r="P27" s="67">
        <f t="shared" si="3"/>
        <v>0</v>
      </c>
      <c r="Q27" s="35"/>
      <c r="R27" s="68">
        <f t="shared" si="4"/>
        <v>0</v>
      </c>
      <c r="S27" s="68">
        <f t="shared" si="5"/>
        <v>0</v>
      </c>
      <c r="T27" s="69">
        <f t="shared" si="6"/>
        <v>0</v>
      </c>
      <c r="U27" s="69">
        <f t="shared" si="7"/>
        <v>0</v>
      </c>
      <c r="V27" s="70">
        <f t="shared" si="8"/>
        <v>0</v>
      </c>
      <c r="W27" s="26"/>
      <c r="Y27" s="57"/>
      <c r="Z27" s="57"/>
      <c r="AA27" s="57"/>
      <c r="AB27" s="57"/>
      <c r="AC27" s="57"/>
      <c r="AD27" s="57"/>
    </row>
    <row r="28" spans="2:30" s="5" customFormat="1" ht="21" customHeight="1">
      <c r="B28" s="9">
        <v>23</v>
      </c>
      <c r="C28" s="19"/>
      <c r="D28" s="21"/>
      <c r="E28" s="21"/>
      <c r="F28" s="21"/>
      <c r="G28" s="19"/>
      <c r="H28" s="24"/>
      <c r="I28" s="24"/>
      <c r="J28" s="22"/>
      <c r="K28" s="25"/>
      <c r="L28" s="25"/>
      <c r="M28" s="65">
        <f t="shared" si="0"/>
        <v>0</v>
      </c>
      <c r="N28" s="66">
        <f t="shared" si="1"/>
        <v>0</v>
      </c>
      <c r="O28" s="67">
        <f t="shared" si="2"/>
        <v>0</v>
      </c>
      <c r="P28" s="67">
        <f t="shared" si="3"/>
        <v>0</v>
      </c>
      <c r="Q28" s="35"/>
      <c r="R28" s="68">
        <f t="shared" si="4"/>
        <v>0</v>
      </c>
      <c r="S28" s="68">
        <f t="shared" si="5"/>
        <v>0</v>
      </c>
      <c r="T28" s="69">
        <f t="shared" si="6"/>
        <v>0</v>
      </c>
      <c r="U28" s="69">
        <f t="shared" si="7"/>
        <v>0</v>
      </c>
      <c r="V28" s="70">
        <f t="shared" si="8"/>
        <v>0</v>
      </c>
      <c r="W28" s="26"/>
      <c r="Y28" s="57"/>
      <c r="Z28" s="57"/>
      <c r="AA28" s="57"/>
      <c r="AB28" s="57"/>
      <c r="AC28" s="57"/>
      <c r="AD28" s="57"/>
    </row>
    <row r="29" spans="2:30" s="5" customFormat="1" ht="21" customHeight="1">
      <c r="B29" s="9">
        <v>24</v>
      </c>
      <c r="C29" s="19"/>
      <c r="D29" s="21"/>
      <c r="E29" s="21"/>
      <c r="F29" s="21"/>
      <c r="G29" s="19"/>
      <c r="H29" s="24"/>
      <c r="I29" s="24"/>
      <c r="J29" s="22"/>
      <c r="K29" s="25"/>
      <c r="L29" s="25"/>
      <c r="M29" s="65">
        <f t="shared" si="0"/>
        <v>0</v>
      </c>
      <c r="N29" s="66">
        <f t="shared" si="1"/>
        <v>0</v>
      </c>
      <c r="O29" s="67">
        <f t="shared" si="2"/>
        <v>0</v>
      </c>
      <c r="P29" s="67">
        <f t="shared" si="3"/>
        <v>0</v>
      </c>
      <c r="Q29" s="35"/>
      <c r="R29" s="68">
        <f t="shared" si="4"/>
        <v>0</v>
      </c>
      <c r="S29" s="68">
        <f t="shared" si="5"/>
        <v>0</v>
      </c>
      <c r="T29" s="69">
        <f t="shared" si="6"/>
        <v>0</v>
      </c>
      <c r="U29" s="69">
        <f t="shared" si="7"/>
        <v>0</v>
      </c>
      <c r="V29" s="70">
        <f t="shared" si="8"/>
        <v>0</v>
      </c>
      <c r="W29" s="26"/>
      <c r="Y29" s="57"/>
      <c r="Z29" s="57"/>
      <c r="AA29" s="57"/>
      <c r="AB29" s="57"/>
      <c r="AC29" s="57"/>
      <c r="AD29" s="57"/>
    </row>
    <row r="30" spans="2:30" s="5" customFormat="1" ht="21" customHeight="1">
      <c r="B30" s="9">
        <v>25</v>
      </c>
      <c r="C30" s="19"/>
      <c r="D30" s="21"/>
      <c r="E30" s="21"/>
      <c r="F30" s="21"/>
      <c r="G30" s="19"/>
      <c r="H30" s="24"/>
      <c r="I30" s="24"/>
      <c r="J30" s="22"/>
      <c r="K30" s="25"/>
      <c r="L30" s="25"/>
      <c r="M30" s="65">
        <f t="shared" si="0"/>
        <v>0</v>
      </c>
      <c r="N30" s="66">
        <f t="shared" si="1"/>
        <v>0</v>
      </c>
      <c r="O30" s="67">
        <f t="shared" si="2"/>
        <v>0</v>
      </c>
      <c r="P30" s="67">
        <f t="shared" si="3"/>
        <v>0</v>
      </c>
      <c r="Q30" s="35"/>
      <c r="R30" s="68">
        <f t="shared" si="4"/>
        <v>0</v>
      </c>
      <c r="S30" s="68">
        <f t="shared" si="5"/>
        <v>0</v>
      </c>
      <c r="T30" s="69">
        <f t="shared" si="6"/>
        <v>0</v>
      </c>
      <c r="U30" s="69">
        <f t="shared" si="7"/>
        <v>0</v>
      </c>
      <c r="V30" s="70">
        <f t="shared" si="8"/>
        <v>0</v>
      </c>
      <c r="W30" s="26"/>
      <c r="Y30" s="57"/>
      <c r="Z30" s="57"/>
      <c r="AA30" s="57"/>
      <c r="AB30" s="57"/>
      <c r="AC30" s="57"/>
      <c r="AD30" s="57"/>
    </row>
    <row r="31" spans="2:30" s="5" customFormat="1" ht="21" customHeight="1">
      <c r="B31" s="9">
        <v>26</v>
      </c>
      <c r="C31" s="20"/>
      <c r="D31" s="21"/>
      <c r="E31" s="21"/>
      <c r="F31" s="21"/>
      <c r="G31" s="22"/>
      <c r="H31" s="24"/>
      <c r="I31" s="24"/>
      <c r="J31" s="22"/>
      <c r="K31" s="25"/>
      <c r="L31" s="25"/>
      <c r="M31" s="65">
        <f t="shared" si="0"/>
        <v>0</v>
      </c>
      <c r="N31" s="66">
        <f t="shared" si="1"/>
        <v>0</v>
      </c>
      <c r="O31" s="67">
        <f t="shared" si="2"/>
        <v>0</v>
      </c>
      <c r="P31" s="67">
        <f t="shared" si="3"/>
        <v>0</v>
      </c>
      <c r="Q31" s="35"/>
      <c r="R31" s="68">
        <f t="shared" si="4"/>
        <v>0</v>
      </c>
      <c r="S31" s="68">
        <f t="shared" si="5"/>
        <v>0</v>
      </c>
      <c r="T31" s="69">
        <f t="shared" si="6"/>
        <v>0</v>
      </c>
      <c r="U31" s="69">
        <f t="shared" si="7"/>
        <v>0</v>
      </c>
      <c r="V31" s="70">
        <f t="shared" si="8"/>
        <v>0</v>
      </c>
      <c r="W31" s="26"/>
      <c r="Y31" s="57"/>
      <c r="Z31" s="57"/>
      <c r="AA31" s="57"/>
      <c r="AB31" s="57"/>
      <c r="AC31" s="57"/>
      <c r="AD31" s="57"/>
    </row>
    <row r="32" spans="2:30" s="4" customFormat="1" ht="21" customHeight="1">
      <c r="B32" s="9">
        <v>27</v>
      </c>
      <c r="C32" s="19"/>
      <c r="D32" s="21"/>
      <c r="E32" s="21"/>
      <c r="F32" s="21"/>
      <c r="G32" s="22"/>
      <c r="H32" s="24"/>
      <c r="I32" s="24"/>
      <c r="J32" s="22"/>
      <c r="K32" s="25"/>
      <c r="L32" s="25"/>
      <c r="M32" s="65">
        <f t="shared" si="0"/>
        <v>0</v>
      </c>
      <c r="N32" s="66">
        <f t="shared" si="1"/>
        <v>0</v>
      </c>
      <c r="O32" s="67">
        <f t="shared" si="2"/>
        <v>0</v>
      </c>
      <c r="P32" s="67">
        <f t="shared" si="3"/>
        <v>0</v>
      </c>
      <c r="Q32" s="35"/>
      <c r="R32" s="68">
        <f t="shared" si="4"/>
        <v>0</v>
      </c>
      <c r="S32" s="68">
        <f t="shared" si="5"/>
        <v>0</v>
      </c>
      <c r="T32" s="69">
        <f t="shared" si="6"/>
        <v>0</v>
      </c>
      <c r="U32" s="69">
        <f t="shared" si="7"/>
        <v>0</v>
      </c>
      <c r="V32" s="70">
        <f t="shared" si="8"/>
        <v>0</v>
      </c>
      <c r="W32" s="26"/>
      <c r="Y32" s="56"/>
      <c r="Z32" s="56"/>
      <c r="AA32" s="56"/>
      <c r="AB32" s="56"/>
      <c r="AC32" s="56"/>
      <c r="AD32" s="56"/>
    </row>
    <row r="33" spans="2:30" s="4" customFormat="1" ht="21" customHeight="1">
      <c r="B33" s="9">
        <v>28</v>
      </c>
      <c r="C33" s="18"/>
      <c r="D33" s="21"/>
      <c r="E33" s="21"/>
      <c r="F33" s="21"/>
      <c r="G33" s="22"/>
      <c r="H33" s="24"/>
      <c r="I33" s="24"/>
      <c r="J33" s="22"/>
      <c r="K33" s="25"/>
      <c r="L33" s="25"/>
      <c r="M33" s="65">
        <f t="shared" si="0"/>
        <v>0</v>
      </c>
      <c r="N33" s="66">
        <f t="shared" si="1"/>
        <v>0</v>
      </c>
      <c r="O33" s="67">
        <f t="shared" si="2"/>
        <v>0</v>
      </c>
      <c r="P33" s="67">
        <f t="shared" si="3"/>
        <v>0</v>
      </c>
      <c r="Q33" s="35"/>
      <c r="R33" s="68">
        <f t="shared" si="4"/>
        <v>0</v>
      </c>
      <c r="S33" s="68">
        <f t="shared" si="5"/>
        <v>0</v>
      </c>
      <c r="T33" s="69">
        <f t="shared" si="6"/>
        <v>0</v>
      </c>
      <c r="U33" s="69">
        <f t="shared" si="7"/>
        <v>0</v>
      </c>
      <c r="V33" s="70">
        <f t="shared" si="8"/>
        <v>0</v>
      </c>
      <c r="W33" s="26"/>
      <c r="Y33" s="56"/>
      <c r="Z33" s="56"/>
      <c r="AA33" s="56"/>
      <c r="AB33" s="56"/>
      <c r="AC33" s="56"/>
      <c r="AD33" s="56"/>
    </row>
    <row r="34" spans="2:30" s="4" customFormat="1" ht="21" customHeight="1">
      <c r="B34" s="9">
        <v>29</v>
      </c>
      <c r="C34" s="18"/>
      <c r="D34" s="21"/>
      <c r="E34" s="21"/>
      <c r="F34" s="21"/>
      <c r="G34" s="22"/>
      <c r="H34" s="24"/>
      <c r="I34" s="24"/>
      <c r="J34" s="22"/>
      <c r="K34" s="25"/>
      <c r="L34" s="25"/>
      <c r="M34" s="65">
        <f t="shared" si="0"/>
        <v>0</v>
      </c>
      <c r="N34" s="66">
        <f t="shared" si="1"/>
        <v>0</v>
      </c>
      <c r="O34" s="67">
        <f t="shared" si="2"/>
        <v>0</v>
      </c>
      <c r="P34" s="67">
        <f t="shared" si="3"/>
        <v>0</v>
      </c>
      <c r="Q34" s="35"/>
      <c r="R34" s="68">
        <f t="shared" si="4"/>
        <v>0</v>
      </c>
      <c r="S34" s="68">
        <f t="shared" si="5"/>
        <v>0</v>
      </c>
      <c r="T34" s="69">
        <f t="shared" si="6"/>
        <v>0</v>
      </c>
      <c r="U34" s="69">
        <f t="shared" si="7"/>
        <v>0</v>
      </c>
      <c r="V34" s="70">
        <f t="shared" si="8"/>
        <v>0</v>
      </c>
      <c r="W34" s="26"/>
      <c r="Y34" s="56"/>
      <c r="Z34" s="56"/>
      <c r="AA34" s="56"/>
      <c r="AB34" s="56"/>
      <c r="AC34" s="56"/>
      <c r="AD34" s="56"/>
    </row>
    <row r="35" spans="2:30" s="4" customFormat="1" ht="21" customHeight="1">
      <c r="B35" s="9">
        <v>30</v>
      </c>
      <c r="C35" s="18"/>
      <c r="D35" s="21"/>
      <c r="E35" s="21"/>
      <c r="F35" s="21"/>
      <c r="G35" s="22"/>
      <c r="H35" s="24"/>
      <c r="I35" s="24"/>
      <c r="J35" s="22"/>
      <c r="K35" s="25"/>
      <c r="L35" s="25"/>
      <c r="M35" s="65">
        <f t="shared" si="0"/>
        <v>0</v>
      </c>
      <c r="N35" s="66">
        <f t="shared" si="1"/>
        <v>0</v>
      </c>
      <c r="O35" s="67">
        <f t="shared" si="2"/>
        <v>0</v>
      </c>
      <c r="P35" s="67">
        <f t="shared" si="3"/>
        <v>0</v>
      </c>
      <c r="Q35" s="35"/>
      <c r="R35" s="68">
        <f t="shared" si="4"/>
        <v>0</v>
      </c>
      <c r="S35" s="68">
        <f t="shared" si="5"/>
        <v>0</v>
      </c>
      <c r="T35" s="69">
        <f t="shared" si="6"/>
        <v>0</v>
      </c>
      <c r="U35" s="69">
        <f t="shared" si="7"/>
        <v>0</v>
      </c>
      <c r="V35" s="70">
        <f t="shared" si="8"/>
        <v>0</v>
      </c>
      <c r="W35" s="26"/>
      <c r="Y35" s="56"/>
      <c r="Z35" s="56"/>
      <c r="AA35" s="56"/>
      <c r="AB35" s="56"/>
      <c r="AC35" s="56"/>
      <c r="AD35" s="56"/>
    </row>
    <row r="36" spans="2:30" s="4" customFormat="1" ht="21" customHeight="1">
      <c r="B36" s="9">
        <v>31</v>
      </c>
      <c r="C36" s="18"/>
      <c r="D36" s="21"/>
      <c r="E36" s="21"/>
      <c r="F36" s="21"/>
      <c r="G36" s="22"/>
      <c r="H36" s="24"/>
      <c r="I36" s="24"/>
      <c r="J36" s="22"/>
      <c r="K36" s="25"/>
      <c r="L36" s="25"/>
      <c r="M36" s="65">
        <f t="shared" si="0"/>
        <v>0</v>
      </c>
      <c r="N36" s="66">
        <f t="shared" si="1"/>
        <v>0</v>
      </c>
      <c r="O36" s="67">
        <f t="shared" si="2"/>
        <v>0</v>
      </c>
      <c r="P36" s="67">
        <f t="shared" si="3"/>
        <v>0</v>
      </c>
      <c r="Q36" s="35"/>
      <c r="R36" s="68">
        <f t="shared" si="4"/>
        <v>0</v>
      </c>
      <c r="S36" s="68">
        <f t="shared" si="5"/>
        <v>0</v>
      </c>
      <c r="T36" s="69">
        <f t="shared" si="6"/>
        <v>0</v>
      </c>
      <c r="U36" s="69">
        <f t="shared" si="7"/>
        <v>0</v>
      </c>
      <c r="V36" s="70">
        <f t="shared" si="8"/>
        <v>0</v>
      </c>
      <c r="W36" s="26"/>
      <c r="Y36" s="56"/>
      <c r="Z36" s="56"/>
      <c r="AA36" s="56"/>
      <c r="AB36" s="56"/>
      <c r="AC36" s="56"/>
      <c r="AD36" s="56"/>
    </row>
    <row r="37" spans="2:30" s="4" customFormat="1" ht="21" customHeight="1">
      <c r="B37" s="9">
        <v>32</v>
      </c>
      <c r="C37" s="20"/>
      <c r="D37" s="21"/>
      <c r="E37" s="21"/>
      <c r="F37" s="21"/>
      <c r="G37" s="22"/>
      <c r="H37" s="24"/>
      <c r="I37" s="24"/>
      <c r="J37" s="22"/>
      <c r="K37" s="25"/>
      <c r="L37" s="25"/>
      <c r="M37" s="65">
        <f t="shared" si="0"/>
        <v>0</v>
      </c>
      <c r="N37" s="66">
        <f t="shared" si="1"/>
        <v>0</v>
      </c>
      <c r="O37" s="67">
        <f t="shared" si="2"/>
        <v>0</v>
      </c>
      <c r="P37" s="67">
        <f t="shared" si="3"/>
        <v>0</v>
      </c>
      <c r="Q37" s="35"/>
      <c r="R37" s="68">
        <f t="shared" si="4"/>
        <v>0</v>
      </c>
      <c r="S37" s="68">
        <f t="shared" si="5"/>
        <v>0</v>
      </c>
      <c r="T37" s="69">
        <f t="shared" si="6"/>
        <v>0</v>
      </c>
      <c r="U37" s="69">
        <f t="shared" si="7"/>
        <v>0</v>
      </c>
      <c r="V37" s="70">
        <f t="shared" si="8"/>
        <v>0</v>
      </c>
      <c r="W37" s="26"/>
      <c r="Y37" s="56"/>
      <c r="Z37" s="56"/>
      <c r="AA37" s="56"/>
      <c r="AB37" s="56"/>
      <c r="AC37" s="56"/>
      <c r="AD37" s="56"/>
    </row>
    <row r="38" spans="2:30" s="4" customFormat="1" ht="21" customHeight="1">
      <c r="B38" s="9">
        <v>33</v>
      </c>
      <c r="C38" s="18"/>
      <c r="D38" s="21"/>
      <c r="E38" s="21"/>
      <c r="F38" s="21"/>
      <c r="G38" s="22"/>
      <c r="H38" s="24"/>
      <c r="I38" s="24"/>
      <c r="J38" s="22"/>
      <c r="K38" s="25"/>
      <c r="L38" s="25"/>
      <c r="M38" s="65">
        <f t="shared" si="0"/>
        <v>0</v>
      </c>
      <c r="N38" s="66">
        <f t="shared" si="1"/>
        <v>0</v>
      </c>
      <c r="O38" s="67">
        <f t="shared" si="2"/>
        <v>0</v>
      </c>
      <c r="P38" s="67">
        <f t="shared" si="3"/>
        <v>0</v>
      </c>
      <c r="Q38" s="35"/>
      <c r="R38" s="68">
        <f t="shared" si="4"/>
        <v>0</v>
      </c>
      <c r="S38" s="68">
        <f t="shared" si="5"/>
        <v>0</v>
      </c>
      <c r="T38" s="69">
        <f t="shared" si="6"/>
        <v>0</v>
      </c>
      <c r="U38" s="69">
        <f t="shared" si="7"/>
        <v>0</v>
      </c>
      <c r="V38" s="70">
        <f t="shared" si="8"/>
        <v>0</v>
      </c>
      <c r="W38" s="26"/>
      <c r="Y38" s="56"/>
      <c r="Z38" s="56"/>
      <c r="AA38" s="56"/>
      <c r="AB38" s="56"/>
      <c r="AC38" s="56"/>
      <c r="AD38" s="56"/>
    </row>
    <row r="39" spans="2:30" s="4" customFormat="1" ht="21" customHeight="1">
      <c r="B39" s="9">
        <v>34</v>
      </c>
      <c r="C39" s="18"/>
      <c r="D39" s="21"/>
      <c r="E39" s="21"/>
      <c r="F39" s="21"/>
      <c r="G39" s="22"/>
      <c r="H39" s="24"/>
      <c r="I39" s="24"/>
      <c r="J39" s="22"/>
      <c r="K39" s="25"/>
      <c r="L39" s="25"/>
      <c r="M39" s="65">
        <f t="shared" si="0"/>
        <v>0</v>
      </c>
      <c r="N39" s="66">
        <f t="shared" si="1"/>
        <v>0</v>
      </c>
      <c r="O39" s="67">
        <f t="shared" si="2"/>
        <v>0</v>
      </c>
      <c r="P39" s="67">
        <f t="shared" si="3"/>
        <v>0</v>
      </c>
      <c r="Q39" s="35"/>
      <c r="R39" s="68">
        <f t="shared" si="4"/>
        <v>0</v>
      </c>
      <c r="S39" s="68">
        <f t="shared" si="5"/>
        <v>0</v>
      </c>
      <c r="T39" s="69">
        <f t="shared" si="6"/>
        <v>0</v>
      </c>
      <c r="U39" s="69">
        <f t="shared" si="7"/>
        <v>0</v>
      </c>
      <c r="V39" s="70">
        <f t="shared" si="8"/>
        <v>0</v>
      </c>
      <c r="W39" s="26"/>
      <c r="Y39" s="56"/>
      <c r="Z39" s="56"/>
      <c r="AA39" s="56"/>
      <c r="AB39" s="56"/>
      <c r="AC39" s="56"/>
      <c r="AD39" s="56"/>
    </row>
    <row r="40" spans="2:30" s="4" customFormat="1" ht="21" customHeight="1">
      <c r="B40" s="9">
        <v>35</v>
      </c>
      <c r="C40" s="20"/>
      <c r="D40" s="21"/>
      <c r="E40" s="21"/>
      <c r="F40" s="21"/>
      <c r="G40" s="22"/>
      <c r="H40" s="24"/>
      <c r="I40" s="24"/>
      <c r="J40" s="22"/>
      <c r="K40" s="25"/>
      <c r="L40" s="25"/>
      <c r="M40" s="65">
        <f t="shared" si="0"/>
        <v>0</v>
      </c>
      <c r="N40" s="66">
        <f t="shared" si="1"/>
        <v>0</v>
      </c>
      <c r="O40" s="67">
        <f t="shared" si="2"/>
        <v>0</v>
      </c>
      <c r="P40" s="67">
        <f t="shared" si="3"/>
        <v>0</v>
      </c>
      <c r="Q40" s="35"/>
      <c r="R40" s="68">
        <f t="shared" si="4"/>
        <v>0</v>
      </c>
      <c r="S40" s="68">
        <f t="shared" si="5"/>
        <v>0</v>
      </c>
      <c r="T40" s="69">
        <f t="shared" si="6"/>
        <v>0</v>
      </c>
      <c r="U40" s="69">
        <f t="shared" si="7"/>
        <v>0</v>
      </c>
      <c r="V40" s="70">
        <f t="shared" si="8"/>
        <v>0</v>
      </c>
      <c r="W40" s="26"/>
      <c r="Y40" s="56"/>
      <c r="Z40" s="56"/>
      <c r="AA40" s="56"/>
      <c r="AB40" s="56"/>
      <c r="AC40" s="56"/>
      <c r="AD40" s="56"/>
    </row>
    <row r="41" spans="2:30" s="4" customFormat="1" ht="21" customHeight="1">
      <c r="B41" s="9">
        <v>36</v>
      </c>
      <c r="C41" s="18"/>
      <c r="D41" s="21"/>
      <c r="E41" s="21"/>
      <c r="F41" s="21"/>
      <c r="G41" s="22"/>
      <c r="H41" s="24"/>
      <c r="I41" s="24"/>
      <c r="J41" s="22"/>
      <c r="K41" s="25"/>
      <c r="L41" s="25"/>
      <c r="M41" s="65">
        <f t="shared" si="0"/>
        <v>0</v>
      </c>
      <c r="N41" s="66">
        <f t="shared" si="1"/>
        <v>0</v>
      </c>
      <c r="O41" s="67">
        <f t="shared" si="2"/>
        <v>0</v>
      </c>
      <c r="P41" s="67">
        <f t="shared" si="3"/>
        <v>0</v>
      </c>
      <c r="Q41" s="35"/>
      <c r="R41" s="68">
        <f t="shared" si="4"/>
        <v>0</v>
      </c>
      <c r="S41" s="68">
        <f t="shared" si="5"/>
        <v>0</v>
      </c>
      <c r="T41" s="69">
        <f t="shared" si="6"/>
        <v>0</v>
      </c>
      <c r="U41" s="69">
        <f t="shared" si="7"/>
        <v>0</v>
      </c>
      <c r="V41" s="70">
        <f t="shared" si="8"/>
        <v>0</v>
      </c>
      <c r="W41" s="26"/>
      <c r="Y41" s="56"/>
      <c r="Z41" s="56"/>
      <c r="AA41" s="56"/>
      <c r="AB41" s="56"/>
      <c r="AC41" s="56"/>
      <c r="AD41" s="56"/>
    </row>
    <row r="42" spans="2:30" s="5" customFormat="1" ht="21" customHeight="1">
      <c r="B42" s="9">
        <v>37</v>
      </c>
      <c r="C42" s="19"/>
      <c r="D42" s="21"/>
      <c r="E42" s="21"/>
      <c r="F42" s="21"/>
      <c r="G42" s="19"/>
      <c r="H42" s="24"/>
      <c r="I42" s="24"/>
      <c r="J42" s="22"/>
      <c r="K42" s="25"/>
      <c r="L42" s="25"/>
      <c r="M42" s="65">
        <f t="shared" si="0"/>
        <v>0</v>
      </c>
      <c r="N42" s="66">
        <f t="shared" si="1"/>
        <v>0</v>
      </c>
      <c r="O42" s="67">
        <f t="shared" si="2"/>
        <v>0</v>
      </c>
      <c r="P42" s="67">
        <f t="shared" si="3"/>
        <v>0</v>
      </c>
      <c r="Q42" s="35"/>
      <c r="R42" s="68">
        <f t="shared" si="4"/>
        <v>0</v>
      </c>
      <c r="S42" s="68">
        <f t="shared" si="5"/>
        <v>0</v>
      </c>
      <c r="T42" s="69">
        <f t="shared" si="6"/>
        <v>0</v>
      </c>
      <c r="U42" s="69">
        <f t="shared" si="7"/>
        <v>0</v>
      </c>
      <c r="V42" s="70">
        <f t="shared" si="8"/>
        <v>0</v>
      </c>
      <c r="W42" s="26"/>
      <c r="Y42" s="57"/>
      <c r="Z42" s="57"/>
      <c r="AA42" s="57"/>
      <c r="AB42" s="57"/>
      <c r="AC42" s="57"/>
      <c r="AD42" s="57"/>
    </row>
    <row r="43" spans="2:30" s="5" customFormat="1" ht="21" customHeight="1">
      <c r="B43" s="9">
        <v>38</v>
      </c>
      <c r="C43" s="19"/>
      <c r="D43" s="21"/>
      <c r="E43" s="21"/>
      <c r="F43" s="21"/>
      <c r="G43" s="19"/>
      <c r="H43" s="24"/>
      <c r="I43" s="24"/>
      <c r="J43" s="22"/>
      <c r="K43" s="25"/>
      <c r="L43" s="25"/>
      <c r="M43" s="65">
        <f t="shared" si="0"/>
        <v>0</v>
      </c>
      <c r="N43" s="66">
        <f t="shared" si="1"/>
        <v>0</v>
      </c>
      <c r="O43" s="67">
        <f t="shared" si="2"/>
        <v>0</v>
      </c>
      <c r="P43" s="67">
        <f t="shared" si="3"/>
        <v>0</v>
      </c>
      <c r="Q43" s="35"/>
      <c r="R43" s="68">
        <f t="shared" si="4"/>
        <v>0</v>
      </c>
      <c r="S43" s="68">
        <f t="shared" si="5"/>
        <v>0</v>
      </c>
      <c r="T43" s="69">
        <f t="shared" si="6"/>
        <v>0</v>
      </c>
      <c r="U43" s="69">
        <f t="shared" si="7"/>
        <v>0</v>
      </c>
      <c r="V43" s="70">
        <f t="shared" si="8"/>
        <v>0</v>
      </c>
      <c r="W43" s="26"/>
      <c r="Y43" s="57"/>
      <c r="Z43" s="57"/>
      <c r="AA43" s="57"/>
      <c r="AB43" s="57"/>
      <c r="AC43" s="57"/>
      <c r="AD43" s="57"/>
    </row>
    <row r="44" spans="2:30" s="5" customFormat="1" ht="21" customHeight="1">
      <c r="B44" s="9">
        <v>39</v>
      </c>
      <c r="C44" s="19"/>
      <c r="D44" s="21"/>
      <c r="E44" s="21"/>
      <c r="F44" s="21"/>
      <c r="G44" s="19"/>
      <c r="H44" s="24"/>
      <c r="I44" s="24"/>
      <c r="J44" s="22"/>
      <c r="K44" s="25"/>
      <c r="L44" s="25"/>
      <c r="M44" s="65">
        <f t="shared" si="0"/>
        <v>0</v>
      </c>
      <c r="N44" s="66">
        <f t="shared" si="1"/>
        <v>0</v>
      </c>
      <c r="O44" s="67">
        <f t="shared" si="2"/>
        <v>0</v>
      </c>
      <c r="P44" s="67">
        <f t="shared" si="3"/>
        <v>0</v>
      </c>
      <c r="Q44" s="35"/>
      <c r="R44" s="68">
        <f t="shared" si="4"/>
        <v>0</v>
      </c>
      <c r="S44" s="68">
        <f t="shared" si="5"/>
        <v>0</v>
      </c>
      <c r="T44" s="69">
        <f t="shared" si="6"/>
        <v>0</v>
      </c>
      <c r="U44" s="69">
        <f t="shared" si="7"/>
        <v>0</v>
      </c>
      <c r="V44" s="70">
        <f t="shared" si="8"/>
        <v>0</v>
      </c>
      <c r="W44" s="26"/>
      <c r="Y44" s="57"/>
      <c r="Z44" s="57"/>
      <c r="AA44" s="57"/>
      <c r="AB44" s="57"/>
      <c r="AC44" s="57"/>
      <c r="AD44" s="57"/>
    </row>
    <row r="45" spans="2:30" s="5" customFormat="1" ht="21" customHeight="1">
      <c r="B45" s="9">
        <v>40</v>
      </c>
      <c r="C45" s="19"/>
      <c r="D45" s="21"/>
      <c r="E45" s="21"/>
      <c r="F45" s="21"/>
      <c r="G45" s="19"/>
      <c r="H45" s="24"/>
      <c r="I45" s="24"/>
      <c r="J45" s="22"/>
      <c r="K45" s="25"/>
      <c r="L45" s="25"/>
      <c r="M45" s="65">
        <f t="shared" si="0"/>
        <v>0</v>
      </c>
      <c r="N45" s="66">
        <f t="shared" si="1"/>
        <v>0</v>
      </c>
      <c r="O45" s="67">
        <f t="shared" si="2"/>
        <v>0</v>
      </c>
      <c r="P45" s="67">
        <f t="shared" si="3"/>
        <v>0</v>
      </c>
      <c r="Q45" s="35"/>
      <c r="R45" s="68">
        <f t="shared" si="4"/>
        <v>0</v>
      </c>
      <c r="S45" s="68">
        <f t="shared" si="5"/>
        <v>0</v>
      </c>
      <c r="T45" s="69">
        <f t="shared" si="6"/>
        <v>0</v>
      </c>
      <c r="U45" s="69">
        <f t="shared" si="7"/>
        <v>0</v>
      </c>
      <c r="V45" s="70">
        <f t="shared" si="8"/>
        <v>0</v>
      </c>
      <c r="W45" s="26"/>
      <c r="Y45" s="57"/>
      <c r="Z45" s="57"/>
      <c r="AA45" s="57"/>
      <c r="AB45" s="57"/>
      <c r="AC45" s="57"/>
      <c r="AD45" s="57"/>
    </row>
    <row r="46" spans="2:30" ht="41.25" customHeight="1">
      <c r="B46" s="73" t="s">
        <v>8</v>
      </c>
      <c r="C46" s="73"/>
      <c r="D46" s="73"/>
      <c r="E46" s="47"/>
      <c r="F46" s="43">
        <f>SUM(F6:F45)</f>
        <v>160</v>
      </c>
      <c r="G46" s="43">
        <f>SUM(G6:G45)</f>
        <v>60</v>
      </c>
      <c r="H46" s="44"/>
      <c r="I46" s="44"/>
      <c r="J46" s="43">
        <f>SUM(J6:J45)</f>
        <v>6</v>
      </c>
      <c r="K46" s="43"/>
      <c r="L46" s="43"/>
      <c r="M46" s="43">
        <f>SUM(M6:M45)</f>
        <v>20000</v>
      </c>
      <c r="N46" s="43">
        <f>SUM(N6:N45)</f>
        <v>18177</v>
      </c>
      <c r="O46" s="43">
        <f>SUM(O6:O45)</f>
        <v>9088</v>
      </c>
      <c r="P46" s="43">
        <f>SUM(P6:P45)</f>
        <v>4545</v>
      </c>
      <c r="Q46" s="43"/>
      <c r="R46" s="43">
        <f>SUM(R6:R45)</f>
        <v>8363</v>
      </c>
      <c r="S46" s="43">
        <f>SUM(S6:S45)</f>
        <v>4182</v>
      </c>
      <c r="T46" s="43">
        <f>SUM(T6:T45)</f>
        <v>8363</v>
      </c>
      <c r="U46" s="43">
        <f>SUM(U6:U45)</f>
        <v>4182</v>
      </c>
      <c r="V46" s="43">
        <f>SUM(V6:V45)</f>
        <v>12545</v>
      </c>
      <c r="W46" s="6"/>
    </row>
    <row r="47" spans="2:30" s="5" customFormat="1" ht="20.25" customHeight="1">
      <c r="K47" s="14"/>
      <c r="L47" s="14"/>
      <c r="M47" s="14"/>
      <c r="Y47" s="57"/>
      <c r="Z47" s="57"/>
      <c r="AA47" s="57"/>
      <c r="AB47" s="57"/>
      <c r="AC47" s="57"/>
      <c r="AD47" s="57"/>
    </row>
    <row r="48" spans="2:30" s="5" customFormat="1" ht="20.25" hidden="1" customHeight="1">
      <c r="C48" s="11"/>
      <c r="D48" s="5" t="s">
        <v>9</v>
      </c>
      <c r="G48" s="10"/>
      <c r="H48" s="36" t="s">
        <v>36</v>
      </c>
      <c r="I48" s="36"/>
      <c r="J48" s="36" t="s">
        <v>40</v>
      </c>
      <c r="K48" s="37" t="s">
        <v>37</v>
      </c>
      <c r="L48" s="37"/>
      <c r="M48" s="37" t="s">
        <v>2</v>
      </c>
      <c r="N48" s="37" t="s">
        <v>38</v>
      </c>
      <c r="O48" s="37" t="s">
        <v>31</v>
      </c>
      <c r="P48" s="37" t="s">
        <v>32</v>
      </c>
      <c r="Q48" s="38" t="s">
        <v>39</v>
      </c>
      <c r="R48" s="51"/>
      <c r="S48" s="51"/>
      <c r="Y48" s="57"/>
      <c r="Z48" s="57"/>
      <c r="AA48" s="57"/>
      <c r="AB48" s="57"/>
      <c r="AC48" s="57"/>
      <c r="AD48" s="57"/>
    </row>
    <row r="49" spans="3:30" s="5" customFormat="1" ht="20.25" hidden="1" customHeight="1">
      <c r="C49" s="11"/>
      <c r="D49" s="28" t="s">
        <v>20</v>
      </c>
      <c r="E49" s="31" t="e">
        <f>SUMIF($E$6:$E$45,"宮宿",#REF!)</f>
        <v>#REF!</v>
      </c>
      <c r="F49" s="31"/>
      <c r="G49" s="10"/>
      <c r="H49" s="13" t="s">
        <v>15</v>
      </c>
      <c r="I49" s="13"/>
      <c r="J49" s="25">
        <f>COUNTIF($H$6:$H$45,H49)</f>
        <v>0</v>
      </c>
      <c r="K49" s="39" t="e">
        <f>SUMIF($H$6:$H$45,$H$49,#REF!)</f>
        <v>#REF!</v>
      </c>
      <c r="L49" s="39"/>
      <c r="M49" s="39">
        <f>SUMIF($H$6:$H$45,$H$49,$J$6:$J$45)</f>
        <v>0</v>
      </c>
      <c r="N49" s="39">
        <f>SUMIF($H$6:$H$45,$H$49,$M$6:$M$45)</f>
        <v>0</v>
      </c>
      <c r="O49" s="39">
        <f>SUMIF($H$6:$H$45,$H$49,$T$6:$T$45)</f>
        <v>0</v>
      </c>
      <c r="P49" s="39">
        <f>SUMIF($H$6:$H$45,$H$49,$U$6:$U$45)</f>
        <v>0</v>
      </c>
      <c r="Q49" s="39">
        <f>N49-O49+P49</f>
        <v>0</v>
      </c>
      <c r="R49" s="52"/>
      <c r="S49" s="52"/>
      <c r="Y49" s="57"/>
      <c r="Z49" s="57"/>
      <c r="AA49" s="57"/>
      <c r="AB49" s="57"/>
      <c r="AC49" s="57"/>
      <c r="AD49" s="57"/>
    </row>
    <row r="50" spans="3:30" s="5" customFormat="1" ht="20.25" hidden="1" customHeight="1">
      <c r="D50" s="28" t="s">
        <v>21</v>
      </c>
      <c r="E50" s="31" t="e">
        <f>SUMIF($E$6:$E$45,"和合",#REF!)</f>
        <v>#REF!</v>
      </c>
      <c r="F50" s="31"/>
      <c r="H50" s="13" t="s">
        <v>16</v>
      </c>
      <c r="I50" s="13"/>
      <c r="J50" s="25">
        <f>COUNTIF($H$6:$H$45,H50)</f>
        <v>0</v>
      </c>
      <c r="K50" s="39" t="e">
        <f>SUMIF($H$6:$H$45,$H$50,#REF!)</f>
        <v>#REF!</v>
      </c>
      <c r="L50" s="39"/>
      <c r="M50" s="39">
        <f>SUMIF($H$6:$H$45,$H$50,$J$6:$J$45)</f>
        <v>0</v>
      </c>
      <c r="N50" s="39">
        <f>SUMIF($H$6:$H$45,$H$50,$M$6:$M$45)</f>
        <v>0</v>
      </c>
      <c r="O50" s="39">
        <f>SUMIF($H$6:$H$45,$H$50,$T$6:$T$45)</f>
        <v>0</v>
      </c>
      <c r="P50" s="39">
        <f>SUMIF($H$6:$H$45,$H$50,$U$6:$U$45)</f>
        <v>0</v>
      </c>
      <c r="Q50" s="39">
        <f>N50-O50+P50</f>
        <v>0</v>
      </c>
      <c r="R50" s="52"/>
      <c r="S50" s="52"/>
      <c r="Y50" s="57"/>
      <c r="Z50" s="57"/>
      <c r="AA50" s="57"/>
      <c r="AB50" s="57"/>
      <c r="AC50" s="57"/>
      <c r="AD50" s="57"/>
    </row>
    <row r="51" spans="3:30" s="5" customFormat="1" ht="20.25" hidden="1" customHeight="1">
      <c r="D51" s="29" t="s">
        <v>22</v>
      </c>
      <c r="E51" s="31" t="e">
        <f>SUMIF($E$6:$E$45,"大谷",#REF!)</f>
        <v>#REF!</v>
      </c>
      <c r="F51" s="31"/>
      <c r="H51" s="13" t="s">
        <v>14</v>
      </c>
      <c r="I51" s="13"/>
      <c r="J51" s="25">
        <f>COUNTIF($H$6:$H$45,H51)</f>
        <v>0</v>
      </c>
      <c r="K51" s="39" t="e">
        <f>SUMIF($H$6:$H$45,$H$51,#REF!)</f>
        <v>#REF!</v>
      </c>
      <c r="L51" s="39"/>
      <c r="M51" s="39">
        <f>SUMIF($H$6:$H$45,$H$51,$J$6:$J$45)</f>
        <v>0</v>
      </c>
      <c r="N51" s="39">
        <f>SUMIF($H$6:$H$45,$H$51,$M$6:$M$45)</f>
        <v>0</v>
      </c>
      <c r="O51" s="39">
        <f>SUMIF($H$6:$H$45,$H$51,$T$6:$T$45)</f>
        <v>0</v>
      </c>
      <c r="P51" s="39">
        <f>SUMIF($H$6:$H$45,$H$51,$U$6:$U$45)</f>
        <v>0</v>
      </c>
      <c r="Q51" s="39">
        <f>N51-O51+P51</f>
        <v>0</v>
      </c>
      <c r="R51" s="52"/>
      <c r="S51" s="52"/>
      <c r="Y51" s="57"/>
      <c r="Z51" s="57"/>
      <c r="AA51" s="57"/>
      <c r="AB51" s="57"/>
      <c r="AC51" s="57"/>
      <c r="AD51" s="57"/>
    </row>
    <row r="52" spans="3:30" ht="20.25" hidden="1" customHeight="1">
      <c r="D52" s="33" t="s">
        <v>23</v>
      </c>
      <c r="E52" s="31" t="e">
        <f>SUMIF($E$6:$E$45,"大暮山",#REF!)</f>
        <v>#REF!</v>
      </c>
      <c r="F52" s="31"/>
      <c r="H52" s="13" t="s">
        <v>19</v>
      </c>
      <c r="I52" s="13"/>
      <c r="J52" s="25">
        <f>COUNTIF($H$6:$H$45,H52)</f>
        <v>0</v>
      </c>
      <c r="K52" s="39" t="e">
        <f>SUMIF($H$6:$H$45,$H$52,#REF!)</f>
        <v>#REF!</v>
      </c>
      <c r="L52" s="39"/>
      <c r="M52" s="39">
        <f>SUMIF($H$6:$H$45,$H$52,$J$6:$J$45)</f>
        <v>0</v>
      </c>
      <c r="N52" s="39">
        <f>SUMIF($H$6:$H$45,$H$52,$M$6:$M$45)</f>
        <v>0</v>
      </c>
      <c r="O52" s="39">
        <f>SUMIF($H$6:$H$45,$H$52,$T$6:$T$45)</f>
        <v>0</v>
      </c>
      <c r="P52" s="39">
        <f>SUMIF($H$6:$H$45,$H$52,$U$6:$U$45)</f>
        <v>0</v>
      </c>
      <c r="Q52" s="39">
        <f>N52-O52+P52</f>
        <v>0</v>
      </c>
      <c r="R52" s="52"/>
      <c r="S52" s="52"/>
    </row>
    <row r="53" spans="3:30" s="5" customFormat="1" ht="20.25" hidden="1" customHeight="1">
      <c r="D53" s="30" t="s">
        <v>24</v>
      </c>
      <c r="E53" s="31" t="e">
        <f>SUMIF($E$6:$E$45,"常盤",#REF!)</f>
        <v>#REF!</v>
      </c>
      <c r="F53" s="31"/>
      <c r="H53" s="40" t="s">
        <v>33</v>
      </c>
      <c r="I53" s="40"/>
      <c r="J53" s="41">
        <f>SUM(J49:J52)</f>
        <v>0</v>
      </c>
      <c r="K53" s="41" t="e">
        <f t="shared" ref="K53:Q53" si="9">SUM(K49:K52)</f>
        <v>#REF!</v>
      </c>
      <c r="L53" s="41"/>
      <c r="M53" s="41">
        <f t="shared" si="9"/>
        <v>0</v>
      </c>
      <c r="N53" s="41">
        <f t="shared" si="9"/>
        <v>0</v>
      </c>
      <c r="O53" s="41">
        <f t="shared" si="9"/>
        <v>0</v>
      </c>
      <c r="P53" s="41">
        <f t="shared" si="9"/>
        <v>0</v>
      </c>
      <c r="Q53" s="41">
        <f t="shared" si="9"/>
        <v>0</v>
      </c>
      <c r="R53" s="53"/>
      <c r="S53" s="53"/>
      <c r="Y53" s="57"/>
      <c r="Z53" s="57"/>
      <c r="AA53" s="57"/>
      <c r="AB53" s="57"/>
      <c r="AC53" s="57"/>
      <c r="AD53" s="57"/>
    </row>
    <row r="54" spans="3:30" s="5" customFormat="1" ht="20.25" hidden="1" customHeight="1">
      <c r="D54" s="30" t="s">
        <v>25</v>
      </c>
      <c r="E54" s="31" t="e">
        <f>SUMIF($E$6:$E$45,"松程",#REF!)</f>
        <v>#REF!</v>
      </c>
      <c r="F54" s="31"/>
      <c r="Y54" s="57"/>
      <c r="Z54" s="57"/>
      <c r="AA54" s="57"/>
      <c r="AB54" s="57"/>
      <c r="AC54" s="57"/>
      <c r="AD54" s="57"/>
    </row>
    <row r="55" spans="3:30" s="5" customFormat="1" ht="20.25" hidden="1" customHeight="1">
      <c r="D55" s="30" t="s">
        <v>35</v>
      </c>
      <c r="E55" s="31" t="e">
        <f>SUMIF($E$6:$E$45,"沢内",#REF!)</f>
        <v>#REF!</v>
      </c>
      <c r="F55" s="31"/>
      <c r="Y55" s="57"/>
      <c r="Z55" s="57"/>
      <c r="AA55" s="57"/>
      <c r="AB55" s="57"/>
      <c r="AC55" s="57"/>
      <c r="AD55" s="57"/>
    </row>
    <row r="56" spans="3:30" s="5" customFormat="1" ht="20.25" hidden="1" customHeight="1">
      <c r="D56" s="34" t="s">
        <v>29</v>
      </c>
      <c r="E56" s="31" t="e">
        <f>SUMIF($E$6:$E$45,"川通",#REF!)</f>
        <v>#REF!</v>
      </c>
      <c r="F56" s="31"/>
      <c r="Y56" s="57"/>
      <c r="Z56" s="57"/>
      <c r="AA56" s="57"/>
      <c r="AB56" s="57"/>
      <c r="AC56" s="57"/>
      <c r="AD56" s="57"/>
    </row>
    <row r="57" spans="3:30" s="5" customFormat="1" ht="20.25" hidden="1" customHeight="1">
      <c r="D57" s="30" t="s">
        <v>30</v>
      </c>
      <c r="E57" s="31" t="e">
        <f>SUMIF($E$6:$E$45,"長沼",#REF!)</f>
        <v>#REF!</v>
      </c>
      <c r="F57" s="31"/>
      <c r="Y57" s="57"/>
      <c r="Z57" s="57"/>
      <c r="AA57" s="57"/>
      <c r="AB57" s="57"/>
      <c r="AC57" s="57"/>
      <c r="AD57" s="57"/>
    </row>
    <row r="58" spans="3:30" s="5" customFormat="1" ht="20.25" customHeight="1">
      <c r="D58" s="34"/>
      <c r="E58" s="32"/>
      <c r="F58" s="32"/>
      <c r="K58" s="14"/>
      <c r="L58" s="14"/>
      <c r="M58" s="14"/>
      <c r="Y58" s="57"/>
      <c r="Z58" s="57"/>
      <c r="AA58" s="57"/>
      <c r="AB58" s="57"/>
      <c r="AC58" s="57"/>
      <c r="AD58" s="57"/>
    </row>
    <row r="59" spans="3:30" s="5" customFormat="1" ht="20.25" customHeight="1">
      <c r="D59" s="34"/>
      <c r="E59" s="32"/>
      <c r="F59" s="32"/>
      <c r="K59" s="14"/>
      <c r="L59" s="14"/>
      <c r="M59" s="14"/>
      <c r="Y59" s="57"/>
      <c r="Z59" s="57"/>
      <c r="AA59" s="57"/>
      <c r="AB59" s="57"/>
      <c r="AC59" s="57"/>
      <c r="AD59" s="57"/>
    </row>
    <row r="60" spans="3:30" ht="20.25" customHeight="1">
      <c r="D60" s="34"/>
      <c r="E60" s="32"/>
      <c r="F60" s="32"/>
      <c r="H60" s="5"/>
      <c r="I60" s="5"/>
      <c r="J60" s="5"/>
      <c r="K60" s="14"/>
      <c r="L60" s="14"/>
      <c r="M60" s="14"/>
      <c r="N60" s="5"/>
      <c r="O60" s="5"/>
      <c r="P60" s="5"/>
      <c r="Q60" s="5"/>
      <c r="R60" s="5"/>
      <c r="S60" s="5"/>
    </row>
    <row r="61" spans="3:30" ht="20.25" customHeight="1">
      <c r="D61" s="34"/>
      <c r="E61" s="32"/>
      <c r="F61" s="32"/>
      <c r="H61" s="5"/>
      <c r="I61" s="5"/>
      <c r="J61" s="5"/>
      <c r="K61" s="14"/>
      <c r="L61" s="14"/>
      <c r="M61" s="14"/>
      <c r="N61" s="5"/>
      <c r="O61" s="5"/>
      <c r="P61" s="5"/>
      <c r="Q61" s="5"/>
      <c r="R61" s="5"/>
      <c r="S61" s="5"/>
    </row>
    <row r="62" spans="3:30" ht="20.25" customHeight="1">
      <c r="D62" s="30"/>
      <c r="E62" s="32"/>
      <c r="F62" s="32"/>
      <c r="H62" s="5"/>
      <c r="I62" s="5"/>
      <c r="J62" s="5"/>
      <c r="K62" s="14"/>
      <c r="L62" s="14"/>
      <c r="M62" s="14"/>
      <c r="N62" s="5"/>
      <c r="O62" s="5"/>
      <c r="P62" s="5"/>
      <c r="Q62" s="5"/>
      <c r="R62" s="5"/>
      <c r="S62" s="5"/>
    </row>
    <row r="63" spans="3:30" ht="20.25" customHeight="1">
      <c r="D63" s="30"/>
      <c r="E63" s="32"/>
      <c r="F63" s="32"/>
      <c r="H63" s="5"/>
      <c r="I63" s="5"/>
      <c r="J63" s="5"/>
      <c r="K63" s="14"/>
      <c r="L63" s="14"/>
      <c r="M63" s="14"/>
      <c r="N63" s="5"/>
      <c r="O63" s="5"/>
      <c r="P63" s="5"/>
      <c r="Q63" s="5"/>
      <c r="R63" s="5"/>
      <c r="S63" s="5"/>
    </row>
    <row r="64" spans="3:30" ht="20.25" customHeight="1">
      <c r="D64" s="30"/>
      <c r="E64" s="32"/>
      <c r="F64" s="32"/>
    </row>
  </sheetData>
  <mergeCells count="2">
    <mergeCell ref="B2:W2"/>
    <mergeCell ref="B46:D46"/>
  </mergeCells>
  <phoneticPr fontId="2"/>
  <dataValidations count="1">
    <dataValidation type="list" allowBlank="1" showInputMessage="1" showErrorMessage="1" sqref="H6:H45" xr:uid="{F93E892B-163A-44F6-BDE5-57D6DDE626BB}">
      <formula1>$Z$6:$Z$16</formula1>
    </dataValidation>
  </dataValidations>
  <pageMargins left="0.43307086614173229" right="0.23622047244094491" top="0.61" bottom="0.15748031496062992" header="0.51181102362204722" footer="0.19685039370078741"/>
  <pageSetup paperSize="8" scale="8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融雪剤（樹園地） </vt:lpstr>
      <vt:lpstr>農薬</vt:lpstr>
      <vt:lpstr>補植用苗木</vt:lpstr>
      <vt:lpstr>農薬!Print_Area</vt:lpstr>
      <vt:lpstr>補植用苗木!Print_Area</vt:lpstr>
      <vt:lpstr>'融雪剤（樹園地）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志藤 陽平</cp:lastModifiedBy>
  <cp:lastPrinted>2025-03-10T01:54:29Z</cp:lastPrinted>
  <dcterms:created xsi:type="dcterms:W3CDTF">2014-03-13T07:08:30Z</dcterms:created>
  <dcterms:modified xsi:type="dcterms:W3CDTF">2025-03-10T01:54:42Z</dcterms:modified>
</cp:coreProperties>
</file>